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8" documentId="13_ncr:1_{F1CA1B41-E4D8-4FB3-9DBC-DC6AEF6F3B9D}" xr6:coauthVersionLast="47" xr6:coauthVersionMax="47" xr10:uidLastSave="{A2B6AB73-2A66-4894-A0DA-E8E9981B06AF}"/>
  <bookViews>
    <workbookView xWindow="1905" yWindow="1905" windowWidth="21600" windowHeight="10980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6" r:id="rId4"/>
  </sheets>
  <externalReferences>
    <externalReference r:id="rId5"/>
  </externalReferences>
  <definedNames>
    <definedName name="_xlnm.Print_Area" localSheetId="2">' Račun financiranja'!$A$1:$G$32</definedName>
    <definedName name="_xlnm.Print_Area" localSheetId="1">' Račun prihoda i rashoda'!$A$1:$G$99</definedName>
    <definedName name="_xlnm.Print_Area" localSheetId="0">' Sažetak'!$A$1:$J$58</definedName>
    <definedName name="_xlnm.Print_Area" localSheetId="3">'Posebni dio'!$A$1:$H$104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6" l="1"/>
  <c r="F18" i="6"/>
  <c r="G18" i="6"/>
  <c r="E18" i="6"/>
  <c r="G77" i="6"/>
  <c r="F77" i="6"/>
  <c r="E77" i="6"/>
  <c r="G78" i="6"/>
  <c r="F78" i="6"/>
  <c r="E78" i="6"/>
  <c r="F28" i="6"/>
  <c r="F27" i="6" s="1"/>
  <c r="G28" i="6"/>
  <c r="G27" i="6" s="1"/>
  <c r="E28" i="6"/>
  <c r="E27" i="6" s="1"/>
  <c r="E24" i="6"/>
  <c r="E23" i="6" s="1"/>
  <c r="G24" i="6"/>
  <c r="G23" i="6" s="1"/>
  <c r="F24" i="6"/>
  <c r="F23" i="6" s="1"/>
  <c r="G14" i="4"/>
  <c r="F14" i="4"/>
  <c r="E14" i="4"/>
  <c r="G10" i="4"/>
  <c r="F10" i="4"/>
  <c r="G98" i="4"/>
  <c r="F98" i="4"/>
  <c r="E98" i="4"/>
  <c r="F82" i="4"/>
  <c r="G82" i="4"/>
  <c r="E82" i="4"/>
  <c r="F48" i="4"/>
  <c r="G48" i="4"/>
  <c r="E48" i="4"/>
  <c r="E10" i="4"/>
  <c r="F53" i="6"/>
  <c r="G53" i="6"/>
  <c r="E53" i="6"/>
  <c r="D45" i="6"/>
  <c r="D44" i="6" s="1"/>
  <c r="D43" i="6" s="1"/>
  <c r="E45" i="6"/>
  <c r="E44" i="6" s="1"/>
  <c r="E43" i="6" s="1"/>
  <c r="F45" i="6"/>
  <c r="F44" i="6" s="1"/>
  <c r="F43" i="6" s="1"/>
  <c r="G45" i="6"/>
  <c r="G44" i="6" s="1"/>
  <c r="G43" i="6" s="1"/>
  <c r="C45" i="6"/>
  <c r="C44" i="6" s="1"/>
  <c r="C43" i="6" s="1"/>
  <c r="D57" i="6"/>
  <c r="E57" i="6"/>
  <c r="F57" i="6"/>
  <c r="G57" i="6"/>
  <c r="C57" i="6"/>
  <c r="C56" i="6" s="1"/>
  <c r="C55" i="6" s="1"/>
  <c r="F17" i="2"/>
  <c r="D64" i="4"/>
  <c r="D70" i="6"/>
  <c r="D69" i="6" s="1"/>
  <c r="E70" i="6"/>
  <c r="E69" i="6" s="1"/>
  <c r="F70" i="6"/>
  <c r="F69" i="6" s="1"/>
  <c r="G70" i="6"/>
  <c r="G69" i="6" s="1"/>
  <c r="C70" i="6"/>
  <c r="G67" i="6"/>
  <c r="F67" i="6"/>
  <c r="E67" i="6"/>
  <c r="D67" i="6"/>
  <c r="C67" i="6"/>
  <c r="C63" i="6"/>
  <c r="C105" i="6"/>
  <c r="C104" i="6" s="1"/>
  <c r="C103" i="6" s="1"/>
  <c r="C108" i="6"/>
  <c r="G105" i="6"/>
  <c r="F105" i="6"/>
  <c r="E105" i="6"/>
  <c r="D105" i="6"/>
  <c r="G100" i="6"/>
  <c r="F100" i="6"/>
  <c r="E100" i="6"/>
  <c r="D100" i="6"/>
  <c r="C100" i="6"/>
  <c r="D92" i="6"/>
  <c r="E84" i="6"/>
  <c r="E83" i="6" s="1"/>
  <c r="F84" i="6"/>
  <c r="F83" i="6" s="1"/>
  <c r="G84" i="6"/>
  <c r="G83" i="6" s="1"/>
  <c r="D84" i="6"/>
  <c r="D89" i="6"/>
  <c r="D63" i="6"/>
  <c r="D62" i="6" s="1"/>
  <c r="C49" i="6"/>
  <c r="D53" i="6"/>
  <c r="C53" i="6"/>
  <c r="D13" i="6"/>
  <c r="D12" i="6" s="1"/>
  <c r="E13" i="6"/>
  <c r="E12" i="6" s="1"/>
  <c r="F13" i="6"/>
  <c r="F12" i="6" s="1"/>
  <c r="G13" i="6"/>
  <c r="G12" i="6" s="1"/>
  <c r="C13" i="6"/>
  <c r="C12" i="6" s="1"/>
  <c r="C11" i="6" s="1"/>
  <c r="D82" i="4"/>
  <c r="D87" i="4"/>
  <c r="C89" i="4"/>
  <c r="D48" i="4"/>
  <c r="C44" i="4"/>
  <c r="C55" i="4"/>
  <c r="C24" i="4"/>
  <c r="C32" i="4"/>
  <c r="D41" i="6"/>
  <c r="D40" i="6" s="1"/>
  <c r="D39" i="6" s="1"/>
  <c r="E41" i="6"/>
  <c r="E40" i="6" s="1"/>
  <c r="E39" i="6" s="1"/>
  <c r="F41" i="6"/>
  <c r="F40" i="6" s="1"/>
  <c r="F39" i="6" s="1"/>
  <c r="G41" i="6"/>
  <c r="G40" i="6" s="1"/>
  <c r="G39" i="6" s="1"/>
  <c r="D76" i="6"/>
  <c r="B73" i="6"/>
  <c r="D49" i="6"/>
  <c r="E49" i="6"/>
  <c r="F49" i="6"/>
  <c r="G49" i="6"/>
  <c r="C41" i="6"/>
  <c r="C40" i="6" s="1"/>
  <c r="C39" i="6" s="1"/>
  <c r="A40" i="6"/>
  <c r="A41" i="6"/>
  <c r="B41" i="6"/>
  <c r="A42" i="6"/>
  <c r="B42" i="6"/>
  <c r="C37" i="6"/>
  <c r="C33" i="6"/>
  <c r="C32" i="6" s="1"/>
  <c r="C31" i="6" s="1"/>
  <c r="D24" i="4"/>
  <c r="E24" i="4"/>
  <c r="F24" i="4"/>
  <c r="G24" i="4"/>
  <c r="D9" i="4"/>
  <c r="F9" i="4"/>
  <c r="G9" i="4"/>
  <c r="E76" i="6" l="1"/>
  <c r="F76" i="6"/>
  <c r="G48" i="6"/>
  <c r="G76" i="6"/>
  <c r="E9" i="4"/>
  <c r="F48" i="6"/>
  <c r="E48" i="6"/>
  <c r="C10" i="6"/>
  <c r="C9" i="6" s="1"/>
  <c r="D83" i="6"/>
  <c r="C62" i="6"/>
  <c r="C48" i="6"/>
  <c r="D48" i="6"/>
  <c r="C9" i="4"/>
  <c r="C8" i="4" s="1"/>
  <c r="C76" i="6"/>
  <c r="J17" i="2" l="1"/>
  <c r="I17" i="2"/>
  <c r="H17" i="2"/>
  <c r="G17" i="2"/>
  <c r="J14" i="2"/>
  <c r="I14" i="2"/>
  <c r="H14" i="2"/>
  <c r="G14" i="2"/>
  <c r="F14" i="2"/>
  <c r="C20" i="6"/>
  <c r="C19" i="6" s="1"/>
  <c r="C18" i="6" s="1"/>
  <c r="C36" i="6"/>
  <c r="C35" i="6" s="1"/>
  <c r="C47" i="6"/>
  <c r="C69" i="6"/>
  <c r="C81" i="6"/>
  <c r="C92" i="6"/>
  <c r="C95" i="6"/>
  <c r="C98" i="6"/>
  <c r="C97" i="6" s="1"/>
  <c r="G98" i="6"/>
  <c r="G97" i="6" s="1"/>
  <c r="F98" i="6"/>
  <c r="F97" i="6" s="1"/>
  <c r="E98" i="6"/>
  <c r="E97" i="6" s="1"/>
  <c r="D98" i="6"/>
  <c r="D97" i="6" s="1"/>
  <c r="G95" i="6"/>
  <c r="F95" i="6"/>
  <c r="E95" i="6"/>
  <c r="D95" i="6"/>
  <c r="G92" i="6"/>
  <c r="F92" i="6"/>
  <c r="E92" i="6"/>
  <c r="G81" i="6"/>
  <c r="F81" i="6"/>
  <c r="E81" i="6"/>
  <c r="D81" i="6"/>
  <c r="G63" i="6"/>
  <c r="G62" i="6" s="1"/>
  <c r="F63" i="6"/>
  <c r="F62" i="6" s="1"/>
  <c r="E63" i="6"/>
  <c r="E62" i="6" s="1"/>
  <c r="G56" i="6"/>
  <c r="G55" i="6" s="1"/>
  <c r="F56" i="6"/>
  <c r="F55" i="6" s="1"/>
  <c r="E56" i="6"/>
  <c r="E55" i="6" s="1"/>
  <c r="D56" i="6"/>
  <c r="D55" i="6" s="1"/>
  <c r="G47" i="6"/>
  <c r="F47" i="6"/>
  <c r="E47" i="6"/>
  <c r="D47" i="6"/>
  <c r="G37" i="6"/>
  <c r="G36" i="6" s="1"/>
  <c r="G35" i="6" s="1"/>
  <c r="F37" i="6"/>
  <c r="F36" i="6" s="1"/>
  <c r="F35" i="6" s="1"/>
  <c r="E37" i="6"/>
  <c r="E36" i="6" s="1"/>
  <c r="E35" i="6" s="1"/>
  <c r="D37" i="6"/>
  <c r="D36" i="6" s="1"/>
  <c r="D35" i="6" s="1"/>
  <c r="G33" i="6"/>
  <c r="G32" i="6" s="1"/>
  <c r="G31" i="6" s="1"/>
  <c r="F33" i="6"/>
  <c r="F32" i="6" s="1"/>
  <c r="F31" i="6" s="1"/>
  <c r="E33" i="6"/>
  <c r="E32" i="6" s="1"/>
  <c r="E31" i="6" s="1"/>
  <c r="D33" i="6"/>
  <c r="D32" i="6" s="1"/>
  <c r="D31" i="6" s="1"/>
  <c r="G20" i="6"/>
  <c r="G19" i="6" s="1"/>
  <c r="F20" i="6"/>
  <c r="F19" i="6" s="1"/>
  <c r="E20" i="6"/>
  <c r="E19" i="6" s="1"/>
  <c r="D20" i="6"/>
  <c r="D19" i="6" s="1"/>
  <c r="D18" i="6" s="1"/>
  <c r="G11" i="6"/>
  <c r="G10" i="6" s="1"/>
  <c r="F11" i="6"/>
  <c r="F10" i="6" s="1"/>
  <c r="E11" i="6"/>
  <c r="E10" i="6" s="1"/>
  <c r="D11" i="6"/>
  <c r="D10" i="6" s="1"/>
  <c r="G97" i="4"/>
  <c r="G96" i="4" s="1"/>
  <c r="F97" i="4"/>
  <c r="F96" i="4" s="1"/>
  <c r="E97" i="4"/>
  <c r="E96" i="4" s="1"/>
  <c r="D97" i="4"/>
  <c r="D96" i="4" s="1"/>
  <c r="C97" i="4"/>
  <c r="C96" i="4" s="1"/>
  <c r="G87" i="4"/>
  <c r="F87" i="4"/>
  <c r="E87" i="4"/>
  <c r="C87" i="4"/>
  <c r="C82" i="4"/>
  <c r="G80" i="4"/>
  <c r="F80" i="4"/>
  <c r="E80" i="4"/>
  <c r="D80" i="4"/>
  <c r="C80" i="4"/>
  <c r="G78" i="4"/>
  <c r="F78" i="4"/>
  <c r="E78" i="4"/>
  <c r="D78" i="4"/>
  <c r="C78" i="4"/>
  <c r="G75" i="4"/>
  <c r="F75" i="4"/>
  <c r="E75" i="4"/>
  <c r="D75" i="4"/>
  <c r="C75" i="4"/>
  <c r="G68" i="4"/>
  <c r="F68" i="4"/>
  <c r="E68" i="4"/>
  <c r="D68" i="4"/>
  <c r="D57" i="4" s="1"/>
  <c r="C68" i="4"/>
  <c r="G64" i="4"/>
  <c r="F64" i="4"/>
  <c r="E64" i="4"/>
  <c r="C64" i="4"/>
  <c r="G62" i="4"/>
  <c r="F62" i="4"/>
  <c r="E62" i="4"/>
  <c r="D62" i="4"/>
  <c r="C62" i="4"/>
  <c r="G60" i="4"/>
  <c r="F60" i="4"/>
  <c r="E60" i="4"/>
  <c r="D60" i="4"/>
  <c r="C60" i="4"/>
  <c r="G58" i="4"/>
  <c r="F58" i="4"/>
  <c r="E58" i="4"/>
  <c r="D58" i="4"/>
  <c r="C58" i="4"/>
  <c r="G53" i="4"/>
  <c r="F53" i="4"/>
  <c r="E53" i="4"/>
  <c r="D53" i="4"/>
  <c r="C53" i="4"/>
  <c r="C48" i="4"/>
  <c r="G46" i="4"/>
  <c r="F46" i="4"/>
  <c r="E46" i="4"/>
  <c r="D46" i="4"/>
  <c r="C46" i="4"/>
  <c r="G44" i="4"/>
  <c r="F44" i="4"/>
  <c r="E44" i="4"/>
  <c r="D44" i="4"/>
  <c r="G41" i="4"/>
  <c r="F41" i="4"/>
  <c r="E41" i="4"/>
  <c r="D41" i="4"/>
  <c r="C41" i="4"/>
  <c r="G30" i="4"/>
  <c r="G23" i="4" s="1"/>
  <c r="F30" i="4"/>
  <c r="F23" i="4" s="1"/>
  <c r="E30" i="4"/>
  <c r="E23" i="4" s="1"/>
  <c r="D30" i="4"/>
  <c r="D23" i="4" s="1"/>
  <c r="C30" i="4"/>
  <c r="C23" i="4" s="1"/>
  <c r="G16" i="4"/>
  <c r="F16" i="4"/>
  <c r="D16" i="4"/>
  <c r="E16" i="4"/>
  <c r="G8" i="4"/>
  <c r="F8" i="4"/>
  <c r="E8" i="4"/>
  <c r="D8" i="4"/>
  <c r="F17" i="6" l="1"/>
  <c r="E17" i="6"/>
  <c r="D17" i="6"/>
  <c r="C17" i="6"/>
  <c r="G17" i="6"/>
  <c r="D91" i="6"/>
  <c r="E91" i="6"/>
  <c r="F91" i="6"/>
  <c r="C91" i="6"/>
  <c r="G91" i="6"/>
  <c r="C74" i="4"/>
  <c r="C40" i="4"/>
  <c r="F20" i="2"/>
  <c r="C18" i="4" s="1"/>
  <c r="C16" i="4" s="1"/>
  <c r="G20" i="2"/>
  <c r="I20" i="2"/>
  <c r="J20" i="2"/>
  <c r="H20" i="2"/>
  <c r="D9" i="6"/>
  <c r="G75" i="6"/>
  <c r="G61" i="6" s="1"/>
  <c r="E9" i="6"/>
  <c r="D75" i="6"/>
  <c r="F9" i="6"/>
  <c r="G9" i="6"/>
  <c r="E75" i="6"/>
  <c r="E61" i="6" s="1"/>
  <c r="C75" i="6"/>
  <c r="F75" i="6"/>
  <c r="F61" i="6" s="1"/>
  <c r="D74" i="4"/>
  <c r="E74" i="4"/>
  <c r="E57" i="4"/>
  <c r="F74" i="4"/>
  <c r="G74" i="4"/>
  <c r="D40" i="4"/>
  <c r="C57" i="4"/>
  <c r="E40" i="4"/>
  <c r="F40" i="4"/>
  <c r="F57" i="4"/>
  <c r="G40" i="4"/>
  <c r="G57" i="4"/>
  <c r="C16" i="6" l="1"/>
  <c r="C8" i="6" s="1"/>
  <c r="G16" i="6"/>
  <c r="F16" i="6"/>
  <c r="E16" i="6"/>
  <c r="D61" i="6"/>
  <c r="D16" i="6" s="1"/>
  <c r="F46" i="2"/>
  <c r="G43" i="2" s="1"/>
  <c r="G46" i="2" s="1"/>
  <c r="H43" i="2" s="1"/>
  <c r="H46" i="2" s="1"/>
  <c r="I43" i="2" s="1"/>
  <c r="I46" i="2" s="1"/>
  <c r="J43" i="2" s="1"/>
  <c r="J46" i="2" s="1"/>
  <c r="J28" i="2"/>
  <c r="I28" i="2"/>
  <c r="H28" i="2"/>
  <c r="G28" i="2"/>
  <c r="F28" i="2"/>
  <c r="G29" i="2"/>
  <c r="G36" i="2" s="1"/>
  <c r="D8" i="6" l="1"/>
  <c r="D7" i="6" s="1"/>
  <c r="D6" i="6" s="1"/>
  <c r="G8" i="6"/>
  <c r="G7" i="6" s="1"/>
  <c r="G6" i="6" s="1"/>
  <c r="F8" i="6"/>
  <c r="F7" i="6" s="1"/>
  <c r="F6" i="6" s="1"/>
  <c r="E8" i="6"/>
  <c r="E7" i="6" s="1"/>
  <c r="E6" i="6" s="1"/>
  <c r="C7" i="6"/>
  <c r="C6" i="6" s="1"/>
  <c r="I29" i="2"/>
  <c r="I36" i="2" s="1"/>
  <c r="I37" i="2" s="1"/>
  <c r="J29" i="2"/>
  <c r="J36" i="2" s="1"/>
  <c r="J37" i="2" s="1"/>
  <c r="F29" i="2"/>
  <c r="H29" i="2"/>
  <c r="H36" i="2" s="1"/>
  <c r="H37" i="2" s="1"/>
  <c r="G37" i="2"/>
  <c r="F36" i="2" l="1"/>
  <c r="F37" i="2" s="1"/>
</calcChain>
</file>

<file path=xl/sharedStrings.xml><?xml version="1.0" encoding="utf-8"?>
<sst xmlns="http://schemas.openxmlformats.org/spreadsheetml/2006/main" count="347" uniqueCount="171">
  <si>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</si>
  <si>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</si>
  <si>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</si>
  <si>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</si>
  <si>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</si>
  <si>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</si>
  <si>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</si>
  <si>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</si>
  <si>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</si>
  <si>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</si>
  <si>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</si>
  <si>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</si>
  <si>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</si>
  <si>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IZVRŠENJE 
(t-2)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</si>
  <si>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</si>
  <si>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</si>
  <si>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</si>
  <si>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</si>
  <si>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</si>
  <si>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</si>
  <si>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</si>
  <si>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</si>
  <si>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</si>
  <si>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TEKUĆI PLAN 
(t-1)</t>
  </si>
  <si>
    <t>PLAN 
(t)</t>
  </si>
  <si>
    <t>PROJEKCIJA 
(t+1)</t>
  </si>
  <si>
    <t>PROJEKCIJA
(t+2)</t>
  </si>
  <si>
    <t xml:space="preserve">A. RAČUN PRIHODA I RASHODA </t>
  </si>
  <si>
    <t>A1. PRIHODI I RASHODI PREMA EKONOMSKOJ KLASIFIKACIJI</t>
  </si>
  <si>
    <t>Prihodi poslovanja</t>
  </si>
  <si>
    <t>Pomoći iz inozemstva i od subjekata unutar općeg proračuna</t>
  </si>
  <si>
    <t>…</t>
  </si>
  <si>
    <t>UKUPNO RASHODI</t>
  </si>
  <si>
    <t>Rashodi poslovanja</t>
  </si>
  <si>
    <t>Rashodi za zaposlene</t>
  </si>
  <si>
    <t>Materijalni rashodi</t>
  </si>
  <si>
    <t>Rashodi za nabavu nefinancijske imovine</t>
  </si>
  <si>
    <t>A2. PRIHODI I RASHODI PREMA IZVORIMA FINANCIRANJA</t>
  </si>
  <si>
    <t>1 Opći prihodi i primici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</si>
  <si>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</si>
  <si>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</si>
  <si>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</si>
  <si>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</si>
  <si>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</si>
  <si>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</si>
  <si>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</si>
  <si>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</si>
  <si>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</si>
  <si>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</si>
  <si>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</si>
  <si>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</si>
  <si>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</si>
  <si>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ŠIFRA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</si>
  <si>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</si>
  <si>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</si>
  <si>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</si>
  <si>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</si>
  <si>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</si>
  <si>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</si>
  <si>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Prihodi od upravnih i administrativnih pristojbi, pristojbi po posebnim propisima i naknadama</t>
  </si>
  <si>
    <t>Prihodi od prodaje proizvoda i robe te pruženih usluga, prihodi od donacija te povrati po protestiranim jamstvima</t>
  </si>
  <si>
    <t>Prihodi iz nadležnog proračuna i od HZZO-a temeljem ugovornih obveza</t>
  </si>
  <si>
    <t>VLASTITI IZVORI UKUPNO</t>
  </si>
  <si>
    <t>Vlastiti izvori</t>
  </si>
  <si>
    <t>Rezultat poslovanja</t>
  </si>
  <si>
    <t>Financijski rashodi</t>
  </si>
  <si>
    <t>Naknade građ. i kućans. na tem. osig i dr. naknade</t>
  </si>
  <si>
    <t>Rashodi za nabavu proizvedene dugotrajne imovine</t>
  </si>
  <si>
    <t>Izvršenje 2023.</t>
  </si>
  <si>
    <t>Tekući plan 2024.</t>
  </si>
  <si>
    <t>Plan za 2025.</t>
  </si>
  <si>
    <t>Projekcija 
za 2026.</t>
  </si>
  <si>
    <t>Projekcija 
za 2027.</t>
  </si>
  <si>
    <t xml:space="preserve">  11 Opći prihodi i primici</t>
  </si>
  <si>
    <t>3 Vlastiti prihodi</t>
  </si>
  <si>
    <t xml:space="preserve"> 31 Vlastiti prihodi</t>
  </si>
  <si>
    <t>4 Prihodi za posebne namjene</t>
  </si>
  <si>
    <t xml:space="preserve">  43 Ostali prihodi za posebne namjene</t>
  </si>
  <si>
    <t>5 Pomoći</t>
  </si>
  <si>
    <t xml:space="preserve"> '52 Ministarstvo</t>
  </si>
  <si>
    <t>6 Donacije</t>
  </si>
  <si>
    <t xml:space="preserve">  61 Donacije</t>
  </si>
  <si>
    <t>REZULTAT POSLOVANJA</t>
  </si>
  <si>
    <t xml:space="preserve"> '54  JLS</t>
  </si>
  <si>
    <t xml:space="preserve"> Decentralizacija</t>
  </si>
  <si>
    <t xml:space="preserve"> Vlastiti prihodi</t>
  </si>
  <si>
    <t xml:space="preserve"> Pomoći</t>
  </si>
  <si>
    <t xml:space="preserve"> Ministarstvo</t>
  </si>
  <si>
    <t xml:space="preserve"> JLS</t>
  </si>
  <si>
    <t xml:space="preserve"> Donacije</t>
  </si>
  <si>
    <t>UKUPNI RASHODI</t>
  </si>
  <si>
    <t>09</t>
  </si>
  <si>
    <t>091</t>
  </si>
  <si>
    <t>096</t>
  </si>
  <si>
    <t xml:space="preserve"> Obrazovanje</t>
  </si>
  <si>
    <t>Predškolsko i osnovno obrazovanje</t>
  </si>
  <si>
    <t xml:space="preserve"> Dodatne usluge u obrazovanju</t>
  </si>
  <si>
    <t>Glavni program J01</t>
  </si>
  <si>
    <t>Program J011017</t>
  </si>
  <si>
    <t>Aktivnost J011017A101701</t>
  </si>
  <si>
    <t>Redovni poslovi ustanova zakonskog standarda</t>
  </si>
  <si>
    <t>Izvor financiranja 1.3.</t>
  </si>
  <si>
    <t>Decentralizacija</t>
  </si>
  <si>
    <t xml:space="preserve"> Program J011020</t>
  </si>
  <si>
    <t>DOPUNSKI NASTAVNI I VANNASTAVNI PROGRAM ŠKOLA I OBRAZOVNIH INSTITUCIJA</t>
  </si>
  <si>
    <t xml:space="preserve"> Aktivnost J011020A102001</t>
  </si>
  <si>
    <t>Dopunski nastavni i vannastavni program škola i obrazovnih institucija</t>
  </si>
  <si>
    <t xml:space="preserve"> Aktivnost J011020T102004 / J011020T102007</t>
  </si>
  <si>
    <t>Baltazar 7 / 8</t>
  </si>
  <si>
    <t>Izvor financiranja 1.1.</t>
  </si>
  <si>
    <t>Tekući projekt T103022 Zalogajček</t>
  </si>
  <si>
    <t>Zalogajček 7</t>
  </si>
  <si>
    <t xml:space="preserve"> Aktivnost J011020A102006</t>
  </si>
  <si>
    <t>Program građanskog odgoja u školama</t>
  </si>
  <si>
    <t>Dopunska sredstva za materijalne rashode i opremu škola</t>
  </si>
  <si>
    <t>Aktivnost J011020A102001</t>
  </si>
  <si>
    <t>Aktivnost J011020A102002</t>
  </si>
  <si>
    <t>Financiranje-ostali rashodi OŠ</t>
  </si>
  <si>
    <t>Izvor financiranja 3.1.</t>
  </si>
  <si>
    <t>Izvor financiranja 4.3.</t>
  </si>
  <si>
    <t>Posebne namjene</t>
  </si>
  <si>
    <t>Izvor financiranja 5.2.</t>
  </si>
  <si>
    <t>Ministarstvo</t>
  </si>
  <si>
    <t>JLS</t>
  </si>
  <si>
    <t>Donacije</t>
  </si>
  <si>
    <t>Izvor financiranja 6.1.</t>
  </si>
  <si>
    <t>Plan 2025.</t>
  </si>
  <si>
    <t>Projekcija proračuna
za 2026.</t>
  </si>
  <si>
    <t>Projekcija proračuna
za 2027.</t>
  </si>
  <si>
    <t>Razdjel 006</t>
  </si>
  <si>
    <t>Glava 00602</t>
  </si>
  <si>
    <t>Upravni odjel za obrazovanje, kulturu, šport i tehničku kulturu</t>
  </si>
  <si>
    <t>Ustanove u obrazovanju</t>
  </si>
  <si>
    <t>Proračunski korisnik 0060242049</t>
  </si>
  <si>
    <t>Obrazovanje</t>
  </si>
  <si>
    <t>Osnovno obrazovanje zakonski standard</t>
  </si>
  <si>
    <t>Prihodi od imovine</t>
  </si>
  <si>
    <t>Rashodi za donacije, kazne, naknade šteta i kapitalne pomoći</t>
  </si>
  <si>
    <t>URBROJ:</t>
  </si>
  <si>
    <t xml:space="preserve">OSNOVNA ŠKOLA </t>
  </si>
  <si>
    <t>Prihodi od prodaje proizvedene dugotrajne imovine</t>
  </si>
  <si>
    <t>Prihodi od prodaje nefinancijske imovine</t>
  </si>
  <si>
    <t>Projekti EU</t>
  </si>
  <si>
    <t>53 Projekti EU</t>
  </si>
  <si>
    <t>Projekti eu</t>
  </si>
  <si>
    <t>Osnovna škola Gornje Jesenje</t>
  </si>
  <si>
    <t>Izvor financiranja 5.3.</t>
  </si>
  <si>
    <t>Prihod od prodaje nefinancijske imovine</t>
  </si>
  <si>
    <t>Izvor financiranja 7</t>
  </si>
  <si>
    <t>Projekt školska shema</t>
  </si>
  <si>
    <t>Aktivnost J01 1020T102008</t>
  </si>
  <si>
    <t>GORNJE JESENJE</t>
  </si>
  <si>
    <t>GORNJE JESENJE 78, GORNJE JESENJE</t>
  </si>
  <si>
    <t>Predsjednik školskog odbora: Danijel Mežnarić, mag.teol.</t>
  </si>
  <si>
    <t>Naknade građanim i kućanstvima na temelju osiguranja i druge naknade</t>
  </si>
  <si>
    <t>Fotonapon ppa</t>
  </si>
  <si>
    <t>Izvor</t>
  </si>
  <si>
    <t>1.1. Opći prihodi i primici</t>
  </si>
  <si>
    <t>Aktivnost A102009</t>
  </si>
  <si>
    <t xml:space="preserve"> Aktivnost J011020T102001 Tekući projekt T102001</t>
  </si>
  <si>
    <t>5.7. prijenosi EU</t>
  </si>
  <si>
    <t>Izvor financiranja 5.7.</t>
  </si>
  <si>
    <t>Prijenosi EU</t>
  </si>
  <si>
    <t>Prijenosi unutar EU</t>
  </si>
  <si>
    <t>Izvor financiranja 5.4.</t>
  </si>
  <si>
    <t>Izvor financiranja 5.2</t>
  </si>
  <si>
    <t>Gornje Jesenje,</t>
  </si>
  <si>
    <t xml:space="preserve"> FINANCIJSKI  PLAN  OSNOVNE ŠKOLE GORNJE JESENJE  ZA 2025. GODINU I PROJEKCIJA ZA 2026. I 2027. GODINU</t>
  </si>
  <si>
    <t>KLASA: 400-02/24-01/02</t>
  </si>
  <si>
    <t>2140-63-05-24-17</t>
  </si>
  <si>
    <t>23.12.2024.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</si>
</sst>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i/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indexed="8"/>
      <name val="Arial"/>
      <family val="2"/>
      <charset val="238"/>
    </font>
    <font>
      <sz val="10"/>
      <name val="Times New Roman"/>
      <family val="1"/>
    </font>
    <font>
      <i/>
      <sz val="10"/>
      <color theme="1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2"/>
      <color rgb="FF000000"/>
      <name val="Times New Roman"/>
      <family val="1"/>
    </font>
    <font>
      <sz val="12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3" borderId="4" xfId="2" applyNumberFormat="1" applyFont="1" applyFill="1" applyBorder="1" applyAlignment="1">
      <alignment horizontal="right"/>
    </xf>
    <xf numFmtId="3" fontId="13" fillId="0" borderId="4" xfId="2" applyNumberFormat="1" applyFont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3" fontId="13" fillId="0" borderId="4" xfId="2" applyNumberFormat="1" applyFont="1" applyBorder="1" applyAlignment="1">
      <alignment horizontal="right" wrapText="1"/>
    </xf>
    <xf numFmtId="0" fontId="10" fillId="0" borderId="0" xfId="2" applyFont="1" applyAlignment="1">
      <alignment horizontal="center" vertical="center" wrapText="1"/>
    </xf>
    <xf numFmtId="0" fontId="8" fillId="0" borderId="0" xfId="2" applyFont="1"/>
    <xf numFmtId="0" fontId="6" fillId="0" borderId="0" xfId="2" quotePrefix="1" applyFont="1" applyAlignment="1">
      <alignment horizontal="center" vertical="center" wrapText="1"/>
    </xf>
    <xf numFmtId="3" fontId="15" fillId="4" borderId="2" xfId="2" quotePrefix="1" applyNumberFormat="1" applyFont="1" applyFill="1" applyBorder="1" applyAlignment="1">
      <alignment horizontal="right"/>
    </xf>
    <xf numFmtId="3" fontId="15" fillId="4" borderId="4" xfId="2" applyNumberFormat="1" applyFont="1" applyFill="1" applyBorder="1" applyAlignment="1">
      <alignment horizontal="right" wrapText="1"/>
    </xf>
    <xf numFmtId="3" fontId="15" fillId="3" borderId="2" xfId="2" quotePrefix="1" applyNumberFormat="1" applyFont="1" applyFill="1" applyBorder="1" applyAlignment="1">
      <alignment horizontal="right"/>
    </xf>
    <xf numFmtId="3" fontId="15" fillId="3" borderId="4" xfId="2" quotePrefix="1" applyNumberFormat="1" applyFont="1" applyFill="1" applyBorder="1" applyAlignment="1">
      <alignment horizontal="right"/>
    </xf>
    <xf numFmtId="0" fontId="18" fillId="0" borderId="0" xfId="2" applyFont="1" applyAlignment="1">
      <alignment wrapText="1"/>
    </xf>
    <xf numFmtId="0" fontId="19" fillId="0" borderId="0" xfId="2" quotePrefix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6" fillId="0" borderId="0" xfId="2" applyFont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/>
    <xf numFmtId="0" fontId="15" fillId="2" borderId="4" xfId="3" applyFont="1" applyFill="1" applyBorder="1" applyAlignment="1">
      <alignment horizontal="left" vertical="center" wrapText="1"/>
    </xf>
    <xf numFmtId="3" fontId="8" fillId="2" borderId="4" xfId="3" applyNumberFormat="1" applyFont="1" applyFill="1" applyBorder="1" applyAlignment="1">
      <alignment horizontal="right"/>
    </xf>
    <xf numFmtId="0" fontId="16" fillId="2" borderId="4" xfId="3" applyFont="1" applyFill="1" applyBorder="1" applyAlignment="1">
      <alignment horizontal="left" vertical="center" wrapText="1"/>
    </xf>
    <xf numFmtId="0" fontId="15" fillId="2" borderId="4" xfId="3" quotePrefix="1" applyFont="1" applyFill="1" applyBorder="1" applyAlignment="1">
      <alignment horizontal="left" vertical="center"/>
    </xf>
    <xf numFmtId="0" fontId="22" fillId="2" borderId="4" xfId="3" quotePrefix="1" applyFont="1" applyFill="1" applyBorder="1" applyAlignment="1">
      <alignment horizontal="left" vertical="center" wrapText="1"/>
    </xf>
    <xf numFmtId="0" fontId="15" fillId="2" borderId="4" xfId="3" applyFont="1" applyFill="1" applyBorder="1" applyAlignment="1">
      <alignment vertical="center" wrapText="1"/>
    </xf>
    <xf numFmtId="0" fontId="16" fillId="2" borderId="4" xfId="3" applyFont="1" applyFill="1" applyBorder="1" applyAlignment="1">
      <alignment vertical="center" wrapText="1"/>
    </xf>
    <xf numFmtId="0" fontId="22" fillId="2" borderId="4" xfId="3" applyFont="1" applyFill="1" applyBorder="1" applyAlignment="1">
      <alignment horizontal="left" vertical="center" indent="1"/>
    </xf>
    <xf numFmtId="0" fontId="22" fillId="2" borderId="4" xfId="3" applyFont="1" applyFill="1" applyBorder="1" applyAlignment="1">
      <alignment horizontal="left" vertical="center" wrapText="1" indent="1"/>
    </xf>
    <xf numFmtId="0" fontId="16" fillId="2" borderId="4" xfId="3" applyFont="1" applyFill="1" applyBorder="1" applyAlignment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5" fillId="2" borderId="4" xfId="3" applyNumberFormat="1" applyFont="1" applyFill="1" applyBorder="1" applyAlignment="1">
      <alignment horizontal="left" vertical="center" wrapText="1"/>
    </xf>
    <xf numFmtId="49" fontId="16" fillId="2" borderId="4" xfId="3" applyNumberFormat="1" applyFont="1" applyFill="1" applyBorder="1" applyAlignment="1">
      <alignment horizontal="left" vertical="center" wrapText="1" indent="2"/>
    </xf>
    <xf numFmtId="49" fontId="16" fillId="2" borderId="4" xfId="3" quotePrefix="1" applyNumberFormat="1" applyFont="1" applyFill="1" applyBorder="1" applyAlignment="1">
      <alignment horizontal="left" vertical="center" indent="2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4" fillId="0" borderId="0" xfId="3" applyFont="1" applyAlignment="1">
      <alignment horizontal="left" inden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0" fontId="16" fillId="2" borderId="0" xfId="3" quotePrefix="1" applyFont="1" applyFill="1" applyAlignment="1">
      <alignment horizontal="left" vertical="center" indent="2"/>
    </xf>
    <xf numFmtId="0" fontId="22" fillId="2" borderId="0" xfId="3" quotePrefix="1" applyFont="1" applyFill="1" applyAlignment="1">
      <alignment horizontal="left" vertical="center" wrapText="1"/>
    </xf>
    <xf numFmtId="3" fontId="8" fillId="2" borderId="0" xfId="3" applyNumberFormat="1" applyFont="1" applyFill="1" applyAlignment="1">
      <alignment horizontal="right"/>
    </xf>
    <xf numFmtId="0" fontId="16" fillId="2" borderId="0" xfId="3" applyFont="1" applyFill="1" applyAlignment="1">
      <alignment horizontal="left" vertical="center" wrapText="1" indent="2"/>
    </xf>
    <xf numFmtId="0" fontId="22" fillId="2" borderId="0" xfId="3" quotePrefix="1" applyFont="1" applyFill="1" applyAlignment="1">
      <alignment horizontal="left" vertical="center"/>
    </xf>
    <xf numFmtId="3" fontId="8" fillId="2" borderId="0" xfId="3" applyNumberFormat="1" applyFont="1" applyFill="1" applyAlignment="1">
      <alignment horizontal="right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3" fontId="23" fillId="0" borderId="5" xfId="0" applyNumberFormat="1" applyFont="1" applyBorder="1" applyAlignment="1">
      <alignment horizontal="right" vertical="center" wrapText="1"/>
    </xf>
    <xf numFmtId="4" fontId="23" fillId="0" borderId="4" xfId="0" applyNumberFormat="1" applyFont="1" applyBorder="1" applyAlignment="1">
      <alignment horizontal="right" vertical="center" wrapText="1"/>
    </xf>
    <xf numFmtId="0" fontId="24" fillId="2" borderId="4" xfId="0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right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0" quotePrefix="1" applyFont="1" applyFill="1" applyBorder="1" applyAlignment="1">
      <alignment horizontal="left" vertical="center"/>
    </xf>
    <xf numFmtId="0" fontId="26" fillId="2" borderId="4" xfId="0" quotePrefix="1" applyFont="1" applyFill="1" applyBorder="1" applyAlignment="1">
      <alignment horizontal="left" vertical="center" wrapText="1"/>
    </xf>
    <xf numFmtId="0" fontId="24" fillId="2" borderId="4" xfId="0" quotePrefix="1" applyFont="1" applyFill="1" applyBorder="1" applyAlignment="1">
      <alignment horizontal="left" vertical="center"/>
    </xf>
    <xf numFmtId="4" fontId="23" fillId="2" borderId="4" xfId="0" applyNumberFormat="1" applyFont="1" applyFill="1" applyBorder="1" applyAlignment="1">
      <alignment horizontal="right"/>
    </xf>
    <xf numFmtId="0" fontId="26" fillId="0" borderId="4" xfId="0" applyFont="1" applyBorder="1" applyAlignment="1">
      <alignment wrapText="1"/>
    </xf>
    <xf numFmtId="0" fontId="24" fillId="2" borderId="4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4" fontId="23" fillId="0" borderId="5" xfId="0" applyNumberFormat="1" applyFont="1" applyBorder="1" applyAlignment="1">
      <alignment horizontal="right" vertical="center" wrapText="1"/>
    </xf>
    <xf numFmtId="3" fontId="23" fillId="0" borderId="4" xfId="0" applyNumberFormat="1" applyFont="1" applyBorder="1" applyAlignment="1">
      <alignment horizontal="right" vertical="center" wrapText="1"/>
    </xf>
    <xf numFmtId="0" fontId="28" fillId="2" borderId="4" xfId="0" quotePrefix="1" applyFont="1" applyFill="1" applyBorder="1" applyAlignment="1">
      <alignment horizontal="left" vertical="center"/>
    </xf>
    <xf numFmtId="4" fontId="29" fillId="2" borderId="4" xfId="0" applyNumberFormat="1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30" fillId="2" borderId="4" xfId="0" applyNumberFormat="1" applyFont="1" applyFill="1" applyBorder="1" applyAlignment="1">
      <alignment horizontal="right"/>
    </xf>
    <xf numFmtId="4" fontId="30" fillId="2" borderId="4" xfId="0" applyNumberFormat="1" applyFont="1" applyFill="1" applyBorder="1" applyAlignment="1">
      <alignment horizontal="right"/>
    </xf>
    <xf numFmtId="3" fontId="31" fillId="2" borderId="4" xfId="0" applyNumberFormat="1" applyFont="1" applyFill="1" applyBorder="1" applyAlignment="1">
      <alignment horizontal="right"/>
    </xf>
    <xf numFmtId="4" fontId="31" fillId="2" borderId="4" xfId="0" applyNumberFormat="1" applyFont="1" applyFill="1" applyBorder="1" applyAlignment="1">
      <alignment horizontal="right"/>
    </xf>
    <xf numFmtId="0" fontId="28" fillId="2" borderId="4" xfId="0" quotePrefix="1" applyFont="1" applyFill="1" applyBorder="1" applyAlignment="1">
      <alignment horizontal="left" vertical="center" wrapText="1"/>
    </xf>
    <xf numFmtId="0" fontId="24" fillId="2" borderId="4" xfId="0" quotePrefix="1" applyFont="1" applyFill="1" applyBorder="1" applyAlignment="1">
      <alignment horizontal="left" vertical="center" wrapText="1"/>
    </xf>
    <xf numFmtId="4" fontId="32" fillId="2" borderId="4" xfId="0" applyNumberFormat="1" applyFont="1" applyFill="1" applyBorder="1" applyAlignment="1">
      <alignment horizontal="right"/>
    </xf>
    <xf numFmtId="0" fontId="33" fillId="2" borderId="4" xfId="3" quotePrefix="1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 wrapText="1"/>
    </xf>
    <xf numFmtId="4" fontId="23" fillId="2" borderId="5" xfId="0" applyNumberFormat="1" applyFont="1" applyFill="1" applyBorder="1" applyAlignment="1">
      <alignment horizontal="right" vertical="center" wrapText="1"/>
    </xf>
    <xf numFmtId="4" fontId="31" fillId="2" borderId="5" xfId="0" applyNumberFormat="1" applyFont="1" applyFill="1" applyBorder="1" applyAlignment="1">
      <alignment horizontal="right"/>
    </xf>
    <xf numFmtId="0" fontId="30" fillId="2" borderId="5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4" fontId="32" fillId="2" borderId="5" xfId="0" applyNumberFormat="1" applyFont="1" applyFill="1" applyBorder="1" applyAlignment="1">
      <alignment horizontal="right" wrapText="1"/>
    </xf>
    <xf numFmtId="4" fontId="32" fillId="2" borderId="5" xfId="0" applyNumberFormat="1" applyFont="1" applyFill="1" applyBorder="1" applyAlignment="1">
      <alignment horizontal="right"/>
    </xf>
    <xf numFmtId="4" fontId="29" fillId="2" borderId="5" xfId="0" applyNumberFormat="1" applyFont="1" applyFill="1" applyBorder="1" applyAlignment="1">
      <alignment horizontal="right"/>
    </xf>
    <xf numFmtId="4" fontId="31" fillId="2" borderId="5" xfId="0" applyNumberFormat="1" applyFont="1" applyFill="1" applyBorder="1" applyAlignment="1">
      <alignment horizontal="right" wrapText="1"/>
    </xf>
    <xf numFmtId="4" fontId="29" fillId="2" borderId="5" xfId="0" applyNumberFormat="1" applyFont="1" applyFill="1" applyBorder="1" applyAlignment="1">
      <alignment horizontal="right" wrapText="1"/>
    </xf>
    <xf numFmtId="4" fontId="35" fillId="0" borderId="4" xfId="0" applyNumberFormat="1" applyFont="1" applyBorder="1"/>
    <xf numFmtId="2" fontId="35" fillId="0" borderId="4" xfId="0" applyNumberFormat="1" applyFont="1" applyBorder="1"/>
    <xf numFmtId="4" fontId="37" fillId="0" borderId="4" xfId="0" applyNumberFormat="1" applyFont="1" applyBorder="1"/>
    <xf numFmtId="0" fontId="24" fillId="2" borderId="5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vertical="center" wrapText="1"/>
    </xf>
    <xf numFmtId="0" fontId="30" fillId="2" borderId="4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horizontal="left" vertical="center" wrapText="1"/>
    </xf>
    <xf numFmtId="4" fontId="23" fillId="3" borderId="4" xfId="0" applyNumberFormat="1" applyFont="1" applyFill="1" applyBorder="1" applyAlignment="1">
      <alignment horizontal="right"/>
    </xf>
    <xf numFmtId="4" fontId="31" fillId="0" borderId="4" xfId="0" applyNumberFormat="1" applyFont="1" applyBorder="1" applyAlignment="1">
      <alignment horizontal="right"/>
    </xf>
    <xf numFmtId="4" fontId="23" fillId="0" borderId="4" xfId="0" applyNumberFormat="1" applyFont="1" applyBorder="1" applyAlignment="1">
      <alignment horizontal="right"/>
    </xf>
    <xf numFmtId="0" fontId="23" fillId="2" borderId="4" xfId="0" applyFont="1" applyFill="1" applyBorder="1" applyAlignment="1">
      <alignment horizontal="center" vertical="center" wrapText="1"/>
    </xf>
    <xf numFmtId="4" fontId="25" fillId="2" borderId="5" xfId="0" applyNumberFormat="1" applyFont="1" applyFill="1" applyBorder="1" applyAlignment="1">
      <alignment horizontal="right"/>
    </xf>
    <xf numFmtId="0" fontId="39" fillId="2" borderId="4" xfId="3" applyFont="1" applyFill="1" applyBorder="1" applyAlignment="1">
      <alignment horizontal="center" vertical="center"/>
    </xf>
    <xf numFmtId="4" fontId="23" fillId="2" borderId="5" xfId="0" applyNumberFormat="1" applyFont="1" applyFill="1" applyBorder="1" applyAlignment="1">
      <alignment horizontal="right"/>
    </xf>
    <xf numFmtId="4" fontId="30" fillId="2" borderId="5" xfId="0" applyNumberFormat="1" applyFont="1" applyFill="1" applyBorder="1" applyAlignment="1">
      <alignment horizontal="right"/>
    </xf>
    <xf numFmtId="0" fontId="23" fillId="2" borderId="4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1" fillId="2" borderId="4" xfId="3" quotePrefix="1" applyFont="1" applyFill="1" applyBorder="1" applyAlignment="1">
      <alignment horizontal="left" vertical="center" wrapText="1"/>
    </xf>
    <xf numFmtId="2" fontId="37" fillId="0" borderId="4" xfId="0" applyNumberFormat="1" applyFont="1" applyBorder="1"/>
    <xf numFmtId="0" fontId="11" fillId="0" borderId="0" xfId="3" applyFont="1"/>
    <xf numFmtId="0" fontId="41" fillId="0" borderId="0" xfId="3" applyFont="1"/>
    <xf numFmtId="0" fontId="26" fillId="0" borderId="5" xfId="0" applyFont="1" applyBorder="1" applyAlignment="1">
      <alignment horizontal="left" wrapText="1"/>
    </xf>
    <xf numFmtId="4" fontId="31" fillId="2" borderId="4" xfId="3" quotePrefix="1" applyNumberFormat="1" applyFont="1" applyFill="1" applyBorder="1" applyAlignment="1">
      <alignment horizontal="right" vertical="center" wrapText="1"/>
    </xf>
    <xf numFmtId="2" fontId="32" fillId="2" borderId="4" xfId="0" applyNumberFormat="1" applyFont="1" applyFill="1" applyBorder="1" applyAlignment="1">
      <alignment horizontal="right"/>
    </xf>
    <xf numFmtId="0" fontId="34" fillId="2" borderId="5" xfId="0" applyFont="1" applyFill="1" applyBorder="1" applyAlignment="1">
      <alignment horizontal="left" vertical="center" wrapText="1"/>
    </xf>
    <xf numFmtId="0" fontId="31" fillId="2" borderId="5" xfId="3" quotePrefix="1" applyFont="1" applyFill="1" applyBorder="1" applyAlignment="1">
      <alignment horizontal="left" vertical="center" wrapText="1"/>
    </xf>
    <xf numFmtId="4" fontId="35" fillId="2" borderId="4" xfId="0" applyNumberFormat="1" applyFont="1" applyFill="1" applyBorder="1"/>
    <xf numFmtId="4" fontId="36" fillId="2" borderId="4" xfId="0" applyNumberFormat="1" applyFont="1" applyFill="1" applyBorder="1"/>
    <xf numFmtId="4" fontId="37" fillId="2" borderId="4" xfId="0" applyNumberFormat="1" applyFont="1" applyFill="1" applyBorder="1"/>
    <xf numFmtId="0" fontId="37" fillId="2" borderId="4" xfId="0" applyFont="1" applyFill="1" applyBorder="1"/>
    <xf numFmtId="4" fontId="34" fillId="2" borderId="4" xfId="0" applyNumberFormat="1" applyFont="1" applyFill="1" applyBorder="1"/>
    <xf numFmtId="4" fontId="40" fillId="2" borderId="4" xfId="0" applyNumberFormat="1" applyFont="1" applyFill="1" applyBorder="1"/>
    <xf numFmtId="2" fontId="37" fillId="2" borderId="4" xfId="0" applyNumberFormat="1" applyFont="1" applyFill="1" applyBorder="1"/>
    <xf numFmtId="0" fontId="33" fillId="2" borderId="4" xfId="3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7" fillId="2" borderId="4" xfId="0" quotePrefix="1" applyFont="1" applyFill="1" applyBorder="1" applyAlignment="1">
      <alignment horizontal="center" vertical="center"/>
    </xf>
    <xf numFmtId="0" fontId="26" fillId="2" borderId="4" xfId="0" quotePrefix="1" applyFont="1" applyFill="1" applyBorder="1" applyAlignment="1">
      <alignment horizontal="center" vertical="center"/>
    </xf>
    <xf numFmtId="0" fontId="42" fillId="0" borderId="0" xfId="0" applyFont="1"/>
    <xf numFmtId="0" fontId="43" fillId="0" borderId="0" xfId="3" applyFont="1" applyAlignment="1">
      <alignment horizontal="left" vertical="center"/>
    </xf>
    <xf numFmtId="0" fontId="44" fillId="0" borderId="0" xfId="0" applyFont="1"/>
    <xf numFmtId="4" fontId="45" fillId="2" borderId="4" xfId="0" applyNumberFormat="1" applyFont="1" applyFill="1" applyBorder="1" applyAlignment="1">
      <alignment horizontal="right"/>
    </xf>
    <xf numFmtId="0" fontId="4" fillId="0" borderId="4" xfId="3" applyFont="1" applyBorder="1" applyAlignment="1">
      <alignment horizontal="left"/>
    </xf>
    <xf numFmtId="0" fontId="36" fillId="2" borderId="4" xfId="0" applyFont="1" applyFill="1" applyBorder="1"/>
    <xf numFmtId="2" fontId="35" fillId="2" borderId="4" xfId="0" applyNumberFormat="1" applyFont="1" applyFill="1" applyBorder="1"/>
    <xf numFmtId="0" fontId="35" fillId="2" borderId="4" xfId="0" applyFont="1" applyFill="1" applyBorder="1"/>
    <xf numFmtId="4" fontId="4" fillId="2" borderId="4" xfId="3" applyNumberFormat="1" applyFont="1" applyFill="1" applyBorder="1"/>
    <xf numFmtId="0" fontId="4" fillId="2" borderId="0" xfId="3" applyFont="1" applyFill="1"/>
    <xf numFmtId="4" fontId="13" fillId="3" borderId="4" xfId="2" applyNumberFormat="1" applyFont="1" applyFill="1" applyBorder="1" applyAlignment="1">
      <alignment horizontal="right"/>
    </xf>
    <xf numFmtId="4" fontId="15" fillId="3" borderId="2" xfId="2" quotePrefix="1" applyNumberFormat="1" applyFont="1" applyFill="1" applyBorder="1" applyAlignment="1">
      <alignment horizontal="right"/>
    </xf>
    <xf numFmtId="0" fontId="46" fillId="2" borderId="5" xfId="0" applyFont="1" applyFill="1" applyBorder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4" fillId="0" borderId="4" xfId="3" quotePrefix="1" applyFont="1" applyBorder="1" applyAlignment="1">
      <alignment horizontal="center" vertical="center" wrapText="1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left" vertical="center" wrapText="1"/>
    </xf>
    <xf numFmtId="0" fontId="15" fillId="4" borderId="5" xfId="2" applyFont="1" applyFill="1" applyBorder="1" applyAlignment="1">
      <alignment horizontal="left" vertical="center" wrapText="1"/>
    </xf>
    <xf numFmtId="0" fontId="15" fillId="0" borderId="2" xfId="2" quotePrefix="1" applyFont="1" applyBorder="1" applyAlignment="1">
      <alignment horizontal="left" vertical="center"/>
    </xf>
    <xf numFmtId="0" fontId="16" fillId="0" borderId="3" xfId="2" applyFont="1" applyBorder="1" applyAlignment="1">
      <alignment vertical="center"/>
    </xf>
    <xf numFmtId="0" fontId="15" fillId="3" borderId="2" xfId="2" quotePrefix="1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 wrapText="1"/>
    </xf>
    <xf numFmtId="0" fontId="15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vertical="center" wrapText="1"/>
    </xf>
    <xf numFmtId="0" fontId="15" fillId="0" borderId="2" xfId="2" quotePrefix="1" applyFont="1" applyBorder="1" applyAlignment="1">
      <alignment horizontal="left" vertical="center"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/>
    </xf>
    <xf numFmtId="0" fontId="15" fillId="3" borderId="3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9" fillId="0" borderId="0" xfId="3" applyFont="1" applyAlignment="1">
      <alignment wrapText="1"/>
    </xf>
  </cellXfs>
  <cellStyles count="4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ANA%20KOVA&#268;EC/2023/IZVR&#352;ENJE%20FINANCIJSKOIH%20PLANOVA%202023/Godi&#353;nji%20izvje&#353;taj%20o%20izvr&#353;enju%20financijskog%20plana%20%20za%202023.%20godi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Rashodi prema izvorima finan"/>
      <sheetName val="Rashodi prema funkcijskoj k "/>
      <sheetName val="Račun financiranja"/>
      <sheetName val="Račun fin prema izvorima f"/>
      <sheetName val="POSEBNI 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3</v>
          </cell>
        </row>
        <row r="47">
          <cell r="B47" t="str">
            <v>Izvor</v>
          </cell>
        </row>
        <row r="48">
          <cell r="B48">
            <v>3</v>
          </cell>
          <cell r="C48" t="str">
            <v>Rashodi poslovanja</v>
          </cell>
        </row>
        <row r="49">
          <cell r="B49">
            <v>32</v>
          </cell>
          <cell r="C49" t="str">
            <v>Materijalni rashodi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topLeftCell="A49" zoomScaleNormal="100" workbookViewId="0">
      <selection activeCell="C56" sqref="C56"/>
    </sheetView>
  </sheetViews>
  <sheetFormatPr defaultColWidth="8.85546875" defaultRowHeight="15" x14ac:dyDescent="0.25"/>
  <cols>
    <col min="1" max="1" width="11" style="1" customWidth="1"/>
    <col min="2" max="4" width="8.85546875" style="1"/>
    <col min="5" max="5" width="25.28515625" style="1" customWidth="1"/>
    <col min="6" max="6" width="23.5703125" style="1" customWidth="1"/>
    <col min="7" max="7" width="23.140625" style="1" customWidth="1"/>
    <col min="8" max="8" width="23.7109375" style="1" customWidth="1"/>
    <col min="9" max="9" width="22.85546875" style="1" customWidth="1"/>
    <col min="10" max="10" width="24.42578125" style="1" customWidth="1"/>
    <col min="11" max="12" width="25.28515625" style="1" customWidth="1"/>
    <col min="13" max="16384" width="8.85546875" style="1"/>
  </cols>
  <sheetData>
    <row r="1" spans="1:10" ht="15.75" x14ac:dyDescent="0.25">
      <c r="A1" s="56" t="s">
        <v>139</v>
      </c>
      <c r="C1" s="1" t="s">
        <v>151</v>
      </c>
    </row>
    <row r="2" spans="1:10" ht="15.75" x14ac:dyDescent="0.25">
      <c r="A2" s="147" t="s">
        <v>152</v>
      </c>
    </row>
    <row r="3" spans="1:10" ht="15.75" x14ac:dyDescent="0.25">
      <c r="A3" s="147"/>
    </row>
    <row r="4" spans="1:10" ht="15.75" x14ac:dyDescent="0.25">
      <c r="A4" s="147"/>
    </row>
    <row r="5" spans="1:10" ht="15.75" x14ac:dyDescent="0.25">
      <c r="A5" s="147"/>
    </row>
    <row r="6" spans="1:10" s="2" customFormat="1" ht="51" customHeight="1" x14ac:dyDescent="0.25">
      <c r="A6" s="177" t="s">
        <v>167</v>
      </c>
      <c r="B6" s="177"/>
      <c r="C6" s="177"/>
      <c r="D6" s="177"/>
      <c r="E6" s="177"/>
      <c r="F6" s="177"/>
      <c r="G6" s="177"/>
      <c r="H6" s="177"/>
      <c r="I6" s="177"/>
      <c r="J6" s="177"/>
    </row>
    <row r="7" spans="1:10" s="2" customFormat="1" ht="18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s="2" customFormat="1" ht="15.75" x14ac:dyDescent="0.25">
      <c r="A8" s="159" t="s">
        <v>0</v>
      </c>
      <c r="B8" s="159"/>
      <c r="C8" s="159"/>
      <c r="D8" s="159"/>
      <c r="E8" s="159"/>
      <c r="F8" s="159"/>
      <c r="G8" s="159"/>
      <c r="H8" s="159"/>
      <c r="I8" s="178"/>
      <c r="J8" s="178"/>
    </row>
    <row r="9" spans="1:10" s="2" customFormat="1" ht="18.75" x14ac:dyDescent="0.25">
      <c r="A9" s="3"/>
      <c r="B9" s="3"/>
      <c r="C9" s="3"/>
      <c r="D9" s="3"/>
      <c r="E9" s="3"/>
      <c r="F9" s="3"/>
      <c r="G9" s="3"/>
      <c r="H9" s="3"/>
      <c r="I9" s="4"/>
      <c r="J9" s="4"/>
    </row>
    <row r="10" spans="1:10" s="2" customFormat="1" ht="18" customHeight="1" x14ac:dyDescent="0.25">
      <c r="A10" s="159" t="s">
        <v>14</v>
      </c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s="2" customFormat="1" ht="18.75" x14ac:dyDescent="0.3">
      <c r="A11" s="5"/>
      <c r="B11" s="6"/>
      <c r="C11" s="6"/>
      <c r="D11" s="6"/>
      <c r="E11" s="7"/>
      <c r="F11" s="8"/>
      <c r="G11" s="8"/>
      <c r="H11" s="8"/>
      <c r="I11" s="8"/>
      <c r="J11" s="9"/>
    </row>
    <row r="12" spans="1:10" s="2" customFormat="1" ht="25.5" x14ac:dyDescent="0.25">
      <c r="A12" s="175" t="s">
        <v>12</v>
      </c>
      <c r="B12" s="176"/>
      <c r="C12" s="176"/>
      <c r="D12" s="176"/>
      <c r="E12" s="176"/>
      <c r="F12" s="119" t="s">
        <v>68</v>
      </c>
      <c r="G12" s="119" t="s">
        <v>69</v>
      </c>
      <c r="H12" s="119" t="s">
        <v>126</v>
      </c>
      <c r="I12" s="119" t="s">
        <v>127</v>
      </c>
      <c r="J12" s="119" t="s">
        <v>128</v>
      </c>
    </row>
    <row r="13" spans="1:10" s="32" customFormat="1" ht="12" customHeight="1" x14ac:dyDescent="0.25">
      <c r="A13" s="161">
        <v>1</v>
      </c>
      <c r="B13" s="161"/>
      <c r="C13" s="161"/>
      <c r="D13" s="161"/>
      <c r="E13" s="161"/>
      <c r="F13" s="59">
        <v>2</v>
      </c>
      <c r="G13" s="59">
        <v>3</v>
      </c>
      <c r="H13" s="60">
        <v>4</v>
      </c>
      <c r="I13" s="60">
        <v>5</v>
      </c>
      <c r="J13" s="60">
        <v>6</v>
      </c>
    </row>
    <row r="14" spans="1:10" s="2" customFormat="1" x14ac:dyDescent="0.25">
      <c r="A14" s="179" t="s">
        <v>3</v>
      </c>
      <c r="B14" s="171"/>
      <c r="C14" s="171"/>
      <c r="D14" s="171"/>
      <c r="E14" s="180"/>
      <c r="F14" s="116">
        <f>F15+F16</f>
        <v>576123.22</v>
      </c>
      <c r="G14" s="116">
        <f t="shared" ref="G14:J14" si="0">G15+G16</f>
        <v>760639.28</v>
      </c>
      <c r="H14" s="116">
        <f t="shared" si="0"/>
        <v>778512.99</v>
      </c>
      <c r="I14" s="116">
        <f t="shared" si="0"/>
        <v>779914.99</v>
      </c>
      <c r="J14" s="116">
        <f t="shared" si="0"/>
        <v>776142.68</v>
      </c>
    </row>
    <row r="15" spans="1:10" s="2" customFormat="1" x14ac:dyDescent="0.25">
      <c r="A15" s="172" t="s">
        <v>1</v>
      </c>
      <c r="B15" s="173"/>
      <c r="C15" s="173"/>
      <c r="D15" s="173"/>
      <c r="E15" s="169"/>
      <c r="F15" s="117">
        <v>575750.68999999994</v>
      </c>
      <c r="G15" s="118">
        <v>760639.28</v>
      </c>
      <c r="H15" s="118">
        <v>778512.99</v>
      </c>
      <c r="I15" s="118">
        <v>779914.99</v>
      </c>
      <c r="J15" s="118">
        <v>776142.68</v>
      </c>
    </row>
    <row r="16" spans="1:10" s="2" customFormat="1" x14ac:dyDescent="0.25">
      <c r="A16" s="168" t="s">
        <v>2</v>
      </c>
      <c r="B16" s="169"/>
      <c r="C16" s="169"/>
      <c r="D16" s="169"/>
      <c r="E16" s="169"/>
      <c r="F16" s="118">
        <v>372.53</v>
      </c>
      <c r="G16" s="118"/>
      <c r="H16" s="118"/>
      <c r="I16" s="118"/>
      <c r="J16" s="118"/>
    </row>
    <row r="17" spans="1:10" s="2" customFormat="1" x14ac:dyDescent="0.25">
      <c r="A17" s="12" t="s">
        <v>6</v>
      </c>
      <c r="B17" s="30"/>
      <c r="C17" s="30"/>
      <c r="D17" s="30"/>
      <c r="E17" s="30"/>
      <c r="F17" s="116">
        <f t="shared" ref="F17:J17" si="1">F18+F19</f>
        <v>569274.32999999996</v>
      </c>
      <c r="G17" s="116">
        <f t="shared" si="1"/>
        <v>770804.28</v>
      </c>
      <c r="H17" s="116">
        <f t="shared" si="1"/>
        <v>779012.99</v>
      </c>
      <c r="I17" s="116">
        <f t="shared" si="1"/>
        <v>780414.99</v>
      </c>
      <c r="J17" s="116">
        <f t="shared" si="1"/>
        <v>776642.68</v>
      </c>
    </row>
    <row r="18" spans="1:10" s="2" customFormat="1" x14ac:dyDescent="0.25">
      <c r="A18" s="174" t="s">
        <v>4</v>
      </c>
      <c r="B18" s="173"/>
      <c r="C18" s="173"/>
      <c r="D18" s="173"/>
      <c r="E18" s="173"/>
      <c r="F18" s="117">
        <v>558207.11</v>
      </c>
      <c r="G18" s="118">
        <v>753612.28</v>
      </c>
      <c r="H18" s="118">
        <v>765012.99</v>
      </c>
      <c r="I18" s="118">
        <v>766414.99</v>
      </c>
      <c r="J18" s="118">
        <v>762642.68</v>
      </c>
    </row>
    <row r="19" spans="1:10" s="2" customFormat="1" x14ac:dyDescent="0.25">
      <c r="A19" s="168" t="s">
        <v>5</v>
      </c>
      <c r="B19" s="169"/>
      <c r="C19" s="169"/>
      <c r="D19" s="169"/>
      <c r="E19" s="169"/>
      <c r="F19" s="117">
        <v>11067.22</v>
      </c>
      <c r="G19" s="118">
        <v>17192</v>
      </c>
      <c r="H19" s="118">
        <v>14000</v>
      </c>
      <c r="I19" s="118">
        <v>14000</v>
      </c>
      <c r="J19" s="118">
        <v>14000</v>
      </c>
    </row>
    <row r="20" spans="1:10" s="2" customFormat="1" x14ac:dyDescent="0.25">
      <c r="A20" s="170" t="s">
        <v>7</v>
      </c>
      <c r="B20" s="171"/>
      <c r="C20" s="171"/>
      <c r="D20" s="171"/>
      <c r="E20" s="171"/>
      <c r="F20" s="116">
        <f>F14-F17</f>
        <v>6848.890000000014</v>
      </c>
      <c r="G20" s="116">
        <f t="shared" ref="G20:J20" si="2">G14-G17</f>
        <v>-10165</v>
      </c>
      <c r="H20" s="116">
        <f t="shared" si="2"/>
        <v>-500</v>
      </c>
      <c r="I20" s="116">
        <f t="shared" si="2"/>
        <v>-500</v>
      </c>
      <c r="J20" s="116">
        <f t="shared" si="2"/>
        <v>-500</v>
      </c>
    </row>
    <row r="21" spans="1:10" s="2" customFormat="1" ht="18.75" x14ac:dyDescent="0.25">
      <c r="A21" s="3"/>
      <c r="B21" s="14"/>
      <c r="C21" s="14"/>
      <c r="D21" s="14"/>
      <c r="E21" s="14"/>
      <c r="F21" s="14"/>
      <c r="G21" s="14"/>
      <c r="H21" s="15"/>
      <c r="I21" s="15"/>
      <c r="J21" s="15"/>
    </row>
    <row r="22" spans="1:10" s="2" customFormat="1" ht="18" customHeight="1" x14ac:dyDescent="0.25">
      <c r="A22" s="159" t="s">
        <v>15</v>
      </c>
      <c r="B22" s="160"/>
      <c r="C22" s="160"/>
      <c r="D22" s="160"/>
      <c r="E22" s="160"/>
      <c r="F22" s="160"/>
      <c r="G22" s="160"/>
      <c r="H22" s="160"/>
      <c r="I22" s="160"/>
      <c r="J22" s="160"/>
    </row>
    <row r="23" spans="1:10" s="2" customFormat="1" ht="18.75" x14ac:dyDescent="0.25">
      <c r="A23" s="3"/>
      <c r="B23" s="14"/>
      <c r="C23" s="14"/>
      <c r="D23" s="14"/>
      <c r="E23" s="14"/>
      <c r="F23" s="14"/>
      <c r="G23" s="14"/>
      <c r="H23" s="15"/>
      <c r="I23" s="15"/>
      <c r="J23" s="15"/>
    </row>
    <row r="24" spans="1:10" s="2" customFormat="1" ht="25.5" x14ac:dyDescent="0.25">
      <c r="A24" s="175" t="s">
        <v>12</v>
      </c>
      <c r="B24" s="176"/>
      <c r="C24" s="176"/>
      <c r="D24" s="176"/>
      <c r="E24" s="176"/>
      <c r="F24" s="119" t="s">
        <v>68</v>
      </c>
      <c r="G24" s="119" t="s">
        <v>69</v>
      </c>
      <c r="H24" s="119" t="s">
        <v>126</v>
      </c>
      <c r="I24" s="119" t="s">
        <v>127</v>
      </c>
      <c r="J24" s="119" t="s">
        <v>128</v>
      </c>
    </row>
    <row r="25" spans="1:10" s="32" customFormat="1" ht="12" customHeight="1" x14ac:dyDescent="0.25">
      <c r="A25" s="161">
        <v>1</v>
      </c>
      <c r="B25" s="161"/>
      <c r="C25" s="161"/>
      <c r="D25" s="161"/>
      <c r="E25" s="161"/>
      <c r="F25" s="59">
        <v>2</v>
      </c>
      <c r="G25" s="59">
        <v>3</v>
      </c>
      <c r="H25" s="60">
        <v>4</v>
      </c>
      <c r="I25" s="60">
        <v>5</v>
      </c>
      <c r="J25" s="60">
        <v>6</v>
      </c>
    </row>
    <row r="26" spans="1:10" s="2" customFormat="1" x14ac:dyDescent="0.25">
      <c r="A26" s="168" t="s">
        <v>8</v>
      </c>
      <c r="B26" s="169"/>
      <c r="C26" s="169"/>
      <c r="D26" s="169"/>
      <c r="E26" s="169"/>
      <c r="F26" s="11"/>
      <c r="G26" s="11"/>
      <c r="H26" s="11"/>
      <c r="I26" s="11"/>
      <c r="J26" s="13"/>
    </row>
    <row r="27" spans="1:10" s="2" customFormat="1" x14ac:dyDescent="0.25">
      <c r="A27" s="168" t="s">
        <v>9</v>
      </c>
      <c r="B27" s="169"/>
      <c r="C27" s="169"/>
      <c r="D27" s="169"/>
      <c r="E27" s="169"/>
      <c r="F27" s="11"/>
      <c r="G27" s="11"/>
      <c r="H27" s="11"/>
      <c r="I27" s="11"/>
      <c r="J27" s="13"/>
    </row>
    <row r="28" spans="1:10" s="2" customFormat="1" x14ac:dyDescent="0.25">
      <c r="A28" s="170" t="s">
        <v>10</v>
      </c>
      <c r="B28" s="171"/>
      <c r="C28" s="171"/>
      <c r="D28" s="171"/>
      <c r="E28" s="171"/>
      <c r="F28" s="10">
        <f>F26-F27</f>
        <v>0</v>
      </c>
      <c r="G28" s="10">
        <f t="shared" ref="G28:J28" si="3">G26-G27</f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</row>
    <row r="29" spans="1:10" s="2" customFormat="1" x14ac:dyDescent="0.25">
      <c r="A29" s="170" t="s">
        <v>11</v>
      </c>
      <c r="B29" s="171"/>
      <c r="C29" s="171"/>
      <c r="D29" s="171"/>
      <c r="E29" s="171"/>
      <c r="F29" s="156">
        <f>F20+F28</f>
        <v>6848.890000000014</v>
      </c>
      <c r="G29" s="10">
        <f t="shared" ref="G29:J29" si="4">G20+G28</f>
        <v>-10165</v>
      </c>
      <c r="H29" s="10">
        <f t="shared" si="4"/>
        <v>-500</v>
      </c>
      <c r="I29" s="10">
        <f t="shared" si="4"/>
        <v>-500</v>
      </c>
      <c r="J29" s="10">
        <f t="shared" si="4"/>
        <v>-500</v>
      </c>
    </row>
    <row r="30" spans="1:10" s="2" customFormat="1" ht="18.75" x14ac:dyDescent="0.25">
      <c r="A30" s="16"/>
      <c r="B30" s="14"/>
      <c r="C30" s="14"/>
      <c r="D30" s="14"/>
      <c r="E30" s="14"/>
      <c r="F30" s="14"/>
      <c r="G30" s="14"/>
      <c r="H30" s="15"/>
      <c r="I30" s="15"/>
      <c r="J30" s="15"/>
    </row>
    <row r="31" spans="1:10" s="2" customFormat="1" ht="18" customHeight="1" x14ac:dyDescent="0.25">
      <c r="A31" s="159" t="s">
        <v>16</v>
      </c>
      <c r="B31" s="160"/>
      <c r="C31" s="160"/>
      <c r="D31" s="160"/>
      <c r="E31" s="160"/>
      <c r="F31" s="160"/>
      <c r="G31" s="160"/>
      <c r="H31" s="160"/>
      <c r="I31" s="160"/>
      <c r="J31" s="160"/>
    </row>
    <row r="32" spans="1:10" s="2" customFormat="1" ht="18" customHeight="1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</row>
    <row r="33" spans="1:10" s="2" customFormat="1" ht="25.5" x14ac:dyDescent="0.25">
      <c r="A33" s="162" t="s">
        <v>22</v>
      </c>
      <c r="B33" s="163"/>
      <c r="C33" s="163"/>
      <c r="D33" s="163"/>
      <c r="E33" s="164"/>
      <c r="F33" s="119" t="s">
        <v>68</v>
      </c>
      <c r="G33" s="119" t="s">
        <v>69</v>
      </c>
      <c r="H33" s="119" t="s">
        <v>126</v>
      </c>
      <c r="I33" s="119" t="s">
        <v>127</v>
      </c>
      <c r="J33" s="119" t="s">
        <v>128</v>
      </c>
    </row>
    <row r="34" spans="1:10" s="32" customFormat="1" ht="12" customHeight="1" x14ac:dyDescent="0.25">
      <c r="A34" s="161">
        <v>1</v>
      </c>
      <c r="B34" s="161"/>
      <c r="C34" s="161"/>
      <c r="D34" s="161"/>
      <c r="E34" s="161"/>
      <c r="F34" s="59">
        <v>2</v>
      </c>
      <c r="G34" s="59">
        <v>3</v>
      </c>
      <c r="H34" s="60">
        <v>4</v>
      </c>
      <c r="I34" s="60">
        <v>5</v>
      </c>
      <c r="J34" s="60">
        <v>6</v>
      </c>
    </row>
    <row r="35" spans="1:10" s="2" customFormat="1" ht="15" customHeight="1" x14ac:dyDescent="0.25">
      <c r="A35" s="165" t="s">
        <v>17</v>
      </c>
      <c r="B35" s="166"/>
      <c r="C35" s="166"/>
      <c r="D35" s="166"/>
      <c r="E35" s="167"/>
      <c r="F35" s="17"/>
      <c r="G35" s="17">
        <v>0</v>
      </c>
      <c r="H35" s="17">
        <v>0</v>
      </c>
      <c r="I35" s="17">
        <v>0</v>
      </c>
      <c r="J35" s="18">
        <v>0</v>
      </c>
    </row>
    <row r="36" spans="1:10" s="2" customFormat="1" ht="15" customHeight="1" x14ac:dyDescent="0.25">
      <c r="A36" s="170" t="s">
        <v>18</v>
      </c>
      <c r="B36" s="171"/>
      <c r="C36" s="171"/>
      <c r="D36" s="171"/>
      <c r="E36" s="171"/>
      <c r="F36" s="157">
        <f>F29+F35</f>
        <v>6848.890000000014</v>
      </c>
      <c r="G36" s="19">
        <f t="shared" ref="G36:J36" si="5">G29+G35</f>
        <v>-10165</v>
      </c>
      <c r="H36" s="19">
        <f t="shared" si="5"/>
        <v>-500</v>
      </c>
      <c r="I36" s="19">
        <f t="shared" si="5"/>
        <v>-500</v>
      </c>
      <c r="J36" s="20">
        <f t="shared" si="5"/>
        <v>-500</v>
      </c>
    </row>
    <row r="37" spans="1:10" s="2" customFormat="1" ht="45" customHeight="1" x14ac:dyDescent="0.25">
      <c r="A37" s="179" t="s">
        <v>19</v>
      </c>
      <c r="B37" s="181"/>
      <c r="C37" s="181"/>
      <c r="D37" s="181"/>
      <c r="E37" s="182"/>
      <c r="F37" s="19">
        <f>F20+F28+F35-F36</f>
        <v>0</v>
      </c>
      <c r="G37" s="19">
        <f t="shared" ref="G37:J37" si="6">G20+G28+G35-G36</f>
        <v>0</v>
      </c>
      <c r="H37" s="19">
        <f t="shared" si="6"/>
        <v>0</v>
      </c>
      <c r="I37" s="19">
        <f t="shared" si="6"/>
        <v>0</v>
      </c>
      <c r="J37" s="20">
        <f t="shared" si="6"/>
        <v>0</v>
      </c>
    </row>
    <row r="38" spans="1:10" s="2" customFormat="1" ht="18" customHeight="1" x14ac:dyDescent="0.25">
      <c r="A38" s="27"/>
      <c r="B38" s="21"/>
      <c r="C38" s="21"/>
      <c r="D38" s="21"/>
      <c r="E38" s="21"/>
      <c r="F38" s="21"/>
      <c r="G38" s="21"/>
      <c r="H38" s="21"/>
      <c r="I38" s="21"/>
      <c r="J38" s="21"/>
    </row>
    <row r="39" spans="1:10" s="2" customFormat="1" ht="18" customHeight="1" x14ac:dyDescent="0.25">
      <c r="A39" s="183" t="s">
        <v>20</v>
      </c>
      <c r="B39" s="183"/>
      <c r="C39" s="183"/>
      <c r="D39" s="183"/>
      <c r="E39" s="183"/>
      <c r="F39" s="183"/>
      <c r="G39" s="183"/>
      <c r="H39" s="183"/>
      <c r="I39" s="183"/>
      <c r="J39" s="183"/>
    </row>
    <row r="40" spans="1:10" s="2" customFormat="1" ht="18.75" x14ac:dyDescent="0.25">
      <c r="A40" s="22"/>
      <c r="B40" s="23"/>
      <c r="C40" s="23"/>
      <c r="D40" s="23"/>
      <c r="E40" s="23"/>
      <c r="F40" s="23"/>
      <c r="G40" s="23"/>
      <c r="H40" s="24"/>
      <c r="I40" s="24"/>
      <c r="J40" s="24"/>
    </row>
    <row r="41" spans="1:10" s="2" customFormat="1" ht="25.5" x14ac:dyDescent="0.25">
      <c r="A41" s="162" t="s">
        <v>22</v>
      </c>
      <c r="B41" s="163"/>
      <c r="C41" s="163"/>
      <c r="D41" s="163"/>
      <c r="E41" s="164"/>
      <c r="F41" s="119" t="s">
        <v>68</v>
      </c>
      <c r="G41" s="119" t="s">
        <v>69</v>
      </c>
      <c r="H41" s="119" t="s">
        <v>126</v>
      </c>
      <c r="I41" s="119" t="s">
        <v>127</v>
      </c>
      <c r="J41" s="119" t="s">
        <v>128</v>
      </c>
    </row>
    <row r="42" spans="1:10" s="32" customFormat="1" ht="12" customHeight="1" x14ac:dyDescent="0.25">
      <c r="A42" s="161">
        <v>1</v>
      </c>
      <c r="B42" s="161"/>
      <c r="C42" s="161"/>
      <c r="D42" s="161"/>
      <c r="E42" s="161"/>
      <c r="F42" s="59">
        <v>2</v>
      </c>
      <c r="G42" s="59">
        <v>3</v>
      </c>
      <c r="H42" s="60">
        <v>4</v>
      </c>
      <c r="I42" s="60">
        <v>5</v>
      </c>
      <c r="J42" s="60">
        <v>6</v>
      </c>
    </row>
    <row r="43" spans="1:10" s="2" customFormat="1" x14ac:dyDescent="0.25">
      <c r="A43" s="165" t="s">
        <v>17</v>
      </c>
      <c r="B43" s="166"/>
      <c r="C43" s="166"/>
      <c r="D43" s="166"/>
      <c r="E43" s="167"/>
      <c r="F43" s="17">
        <v>0</v>
      </c>
      <c r="G43" s="17">
        <f>F46</f>
        <v>0</v>
      </c>
      <c r="H43" s="17">
        <f>G46</f>
        <v>0</v>
      </c>
      <c r="I43" s="17">
        <f>H46</f>
        <v>0</v>
      </c>
      <c r="J43" s="18">
        <f>I46</f>
        <v>0</v>
      </c>
    </row>
    <row r="44" spans="1:10" s="2" customFormat="1" ht="28.5" customHeight="1" x14ac:dyDescent="0.25">
      <c r="A44" s="165" t="s">
        <v>21</v>
      </c>
      <c r="B44" s="166"/>
      <c r="C44" s="166"/>
      <c r="D44" s="166"/>
      <c r="E44" s="167"/>
      <c r="F44" s="17">
        <v>0</v>
      </c>
      <c r="G44" s="17">
        <v>0</v>
      </c>
      <c r="H44" s="17">
        <v>0</v>
      </c>
      <c r="I44" s="17">
        <v>0</v>
      </c>
      <c r="J44" s="18">
        <v>0</v>
      </c>
    </row>
    <row r="45" spans="1:10" s="2" customFormat="1" ht="25.5" customHeight="1" x14ac:dyDescent="0.25">
      <c r="A45" s="165" t="s">
        <v>58</v>
      </c>
      <c r="B45" s="184"/>
      <c r="C45" s="184"/>
      <c r="D45" s="184"/>
      <c r="E45" s="185"/>
      <c r="F45" s="17">
        <v>0</v>
      </c>
      <c r="G45" s="17">
        <v>0</v>
      </c>
      <c r="H45" s="17">
        <v>0</v>
      </c>
      <c r="I45" s="17">
        <v>0</v>
      </c>
      <c r="J45" s="18">
        <v>0</v>
      </c>
    </row>
    <row r="46" spans="1:10" s="2" customFormat="1" ht="15" customHeight="1" x14ac:dyDescent="0.25">
      <c r="A46" s="170" t="s">
        <v>18</v>
      </c>
      <c r="B46" s="171"/>
      <c r="C46" s="171"/>
      <c r="D46" s="171"/>
      <c r="E46" s="171"/>
      <c r="F46" s="25">
        <f>F43-F44+F45</f>
        <v>0</v>
      </c>
      <c r="G46" s="25">
        <f t="shared" ref="G46:J46" si="7">G43-G44+G45</f>
        <v>0</v>
      </c>
      <c r="H46" s="25">
        <f t="shared" si="7"/>
        <v>0</v>
      </c>
      <c r="I46" s="25">
        <f t="shared" si="7"/>
        <v>0</v>
      </c>
      <c r="J46" s="26">
        <f t="shared" si="7"/>
        <v>0</v>
      </c>
    </row>
    <row r="47" spans="1:10" ht="9" customHeight="1" x14ac:dyDescent="0.25"/>
    <row r="50" spans="1:9" ht="18.75" x14ac:dyDescent="0.3">
      <c r="A50" s="148" t="s">
        <v>168</v>
      </c>
      <c r="B50" s="148"/>
      <c r="C50" s="148"/>
      <c r="D50" s="146"/>
      <c r="E50" s="146"/>
      <c r="F50" s="146"/>
      <c r="G50" s="146"/>
    </row>
    <row r="51" spans="1:9" ht="18.75" x14ac:dyDescent="0.3">
      <c r="A51" s="148" t="s">
        <v>138</v>
      </c>
      <c r="B51" s="148" t="s">
        <v>169</v>
      </c>
      <c r="C51" s="148"/>
      <c r="D51" s="146"/>
      <c r="E51" s="146"/>
      <c r="F51" s="146"/>
      <c r="G51" s="146"/>
    </row>
    <row r="52" spans="1:9" ht="18.75" x14ac:dyDescent="0.3">
      <c r="A52" s="148" t="s">
        <v>166</v>
      </c>
      <c r="B52" s="148"/>
      <c r="C52" s="148" t="s">
        <v>170</v>
      </c>
      <c r="D52" s="146"/>
      <c r="E52" s="146"/>
      <c r="F52" s="146"/>
      <c r="G52" s="146"/>
    </row>
    <row r="53" spans="1:9" ht="18.75" x14ac:dyDescent="0.3">
      <c r="A53" s="146"/>
      <c r="B53" s="146"/>
      <c r="C53" s="146"/>
      <c r="D53" s="146"/>
      <c r="E53" s="146"/>
      <c r="F53" s="146"/>
      <c r="G53" s="146"/>
    </row>
    <row r="54" spans="1:9" ht="18.75" x14ac:dyDescent="0.3">
      <c r="A54" s="146"/>
      <c r="B54" s="146"/>
      <c r="C54" s="146"/>
      <c r="D54" s="146"/>
      <c r="E54" s="146"/>
      <c r="F54" s="146"/>
      <c r="G54" s="146"/>
    </row>
    <row r="55" spans="1:9" ht="18.75" x14ac:dyDescent="0.3">
      <c r="A55" s="146"/>
      <c r="B55" s="146"/>
      <c r="C55" s="146"/>
      <c r="D55" s="146"/>
      <c r="E55" s="146"/>
      <c r="F55" s="146"/>
      <c r="G55" s="146"/>
    </row>
    <row r="56" spans="1:9" ht="18.75" x14ac:dyDescent="0.3">
      <c r="A56" s="146"/>
      <c r="B56" s="146"/>
      <c r="C56" s="146"/>
      <c r="D56" s="146"/>
      <c r="E56" s="146"/>
      <c r="F56" s="146"/>
      <c r="G56" s="146"/>
      <c r="I56" s="146" t="s">
        <v>153</v>
      </c>
    </row>
    <row r="57" spans="1:9" ht="18.75" x14ac:dyDescent="0.3">
      <c r="A57" s="146"/>
      <c r="B57" s="146"/>
      <c r="C57" s="146"/>
      <c r="D57" s="146"/>
      <c r="E57" s="146"/>
      <c r="F57" s="146"/>
      <c r="G57" s="146"/>
      <c r="I57" s="146"/>
    </row>
    <row r="58" spans="1:9" ht="18.75" x14ac:dyDescent="0.3">
      <c r="A58" s="146"/>
      <c r="B58" s="146"/>
      <c r="C58" s="146"/>
      <c r="D58" s="146"/>
      <c r="E58" s="146"/>
      <c r="F58" s="146"/>
      <c r="G58" s="146"/>
    </row>
  </sheetData>
  <mergeCells count="31">
    <mergeCell ref="A41:E41"/>
    <mergeCell ref="A43:E43"/>
    <mergeCell ref="A44:E44"/>
    <mergeCell ref="A45:E45"/>
    <mergeCell ref="A46:E46"/>
    <mergeCell ref="A42:E42"/>
    <mergeCell ref="A36:E36"/>
    <mergeCell ref="A37:E37"/>
    <mergeCell ref="A39:J39"/>
    <mergeCell ref="A25:E25"/>
    <mergeCell ref="A34:E34"/>
    <mergeCell ref="A6:J6"/>
    <mergeCell ref="A8:J8"/>
    <mergeCell ref="A10:J10"/>
    <mergeCell ref="A12:E12"/>
    <mergeCell ref="A14:E14"/>
    <mergeCell ref="A22:J22"/>
    <mergeCell ref="A13:E13"/>
    <mergeCell ref="A33:E33"/>
    <mergeCell ref="A35:E35"/>
    <mergeCell ref="A26:E26"/>
    <mergeCell ref="A27:E27"/>
    <mergeCell ref="A28:E28"/>
    <mergeCell ref="A29:E29"/>
    <mergeCell ref="A15:E15"/>
    <mergeCell ref="A16:E16"/>
    <mergeCell ref="A18:E18"/>
    <mergeCell ref="A19:E19"/>
    <mergeCell ref="A20:E20"/>
    <mergeCell ref="A24:E24"/>
    <mergeCell ref="A31:J31"/>
  </mergeCells>
  <pageMargins left="0.7" right="0.7" top="0.75" bottom="0.75" header="0.3" footer="0.3"/>
  <pageSetup paperSize="9" scale="47" orientation="landscape" r:id="rId1"/>
  <rowBreaks count="1" manualBreakCount="1">
    <brk id="3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9"/>
  <sheetViews>
    <sheetView topLeftCell="A64" zoomScaleNormal="100" workbookViewId="0">
      <selection activeCell="G30" sqref="G30"/>
    </sheetView>
  </sheetViews>
  <sheetFormatPr defaultColWidth="8.85546875" defaultRowHeight="15" x14ac:dyDescent="0.25"/>
  <cols>
    <col min="1" max="1" width="7.85546875" style="32" bestFit="1" customWidth="1"/>
    <col min="2" max="2" width="34.85546875" style="32" customWidth="1"/>
    <col min="3" max="3" width="21.28515625" style="32" customWidth="1"/>
    <col min="4" max="4" width="23.140625" style="32" customWidth="1"/>
    <col min="5" max="5" width="23.42578125" style="32" customWidth="1"/>
    <col min="6" max="6" width="22.7109375" style="32" customWidth="1"/>
    <col min="7" max="7" width="21.5703125" style="32" customWidth="1"/>
    <col min="8" max="9" width="25.28515625" style="32" customWidth="1"/>
    <col min="10" max="16384" width="8.85546875" style="32"/>
  </cols>
  <sheetData>
    <row r="1" spans="1:9" ht="18.75" x14ac:dyDescent="0.25">
      <c r="A1" s="56"/>
      <c r="B1" s="31"/>
      <c r="C1" s="31"/>
      <c r="D1" s="31"/>
      <c r="E1" s="31"/>
      <c r="F1" s="31"/>
      <c r="G1" s="31"/>
      <c r="H1" s="31"/>
      <c r="I1" s="31"/>
    </row>
    <row r="2" spans="1:9" ht="15.6" customHeight="1" x14ac:dyDescent="0.25">
      <c r="A2" s="186" t="s">
        <v>27</v>
      </c>
      <c r="B2" s="186"/>
      <c r="C2" s="186"/>
      <c r="D2" s="186"/>
      <c r="E2" s="186"/>
      <c r="F2" s="186"/>
      <c r="G2" s="186"/>
      <c r="H2" s="34"/>
      <c r="I2" s="34"/>
    </row>
    <row r="3" spans="1:9" ht="18.75" x14ac:dyDescent="0.25">
      <c r="A3" s="31"/>
      <c r="B3" s="31"/>
      <c r="C3" s="31"/>
      <c r="D3" s="31"/>
      <c r="E3" s="31"/>
      <c r="F3" s="31"/>
      <c r="G3" s="31"/>
      <c r="H3" s="33"/>
      <c r="I3" s="33"/>
    </row>
    <row r="4" spans="1:9" ht="15.6" customHeight="1" x14ac:dyDescent="0.25">
      <c r="A4" s="186" t="s">
        <v>28</v>
      </c>
      <c r="B4" s="186"/>
      <c r="C4" s="186"/>
      <c r="D4" s="186"/>
      <c r="E4" s="186"/>
      <c r="F4" s="186"/>
      <c r="G4" s="186"/>
      <c r="H4" s="35"/>
      <c r="I4" s="35"/>
    </row>
    <row r="5" spans="1:9" ht="18.75" x14ac:dyDescent="0.25">
      <c r="A5" s="31"/>
      <c r="B5" s="31"/>
      <c r="C5" s="31"/>
      <c r="D5" s="31"/>
      <c r="E5" s="31"/>
      <c r="F5" s="31"/>
      <c r="G5" s="31"/>
      <c r="H5" s="33"/>
      <c r="I5" s="33"/>
    </row>
    <row r="6" spans="1:9" ht="25.5" x14ac:dyDescent="0.25">
      <c r="A6" s="36" t="s">
        <v>39</v>
      </c>
      <c r="B6" s="37" t="s">
        <v>22</v>
      </c>
      <c r="C6" s="82" t="s">
        <v>68</v>
      </c>
      <c r="D6" s="83" t="s">
        <v>69</v>
      </c>
      <c r="E6" s="83" t="s">
        <v>70</v>
      </c>
      <c r="F6" s="83" t="s">
        <v>71</v>
      </c>
      <c r="G6" s="83" t="s">
        <v>72</v>
      </c>
    </row>
    <row r="7" spans="1:9" s="40" customFormat="1" ht="11.2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9" x14ac:dyDescent="0.25">
      <c r="A8" s="68"/>
      <c r="B8" s="69" t="s">
        <v>3</v>
      </c>
      <c r="C8" s="85">
        <f>C9+C15</f>
        <v>576123.24</v>
      </c>
      <c r="D8" s="71">
        <f>D9</f>
        <v>760639.28</v>
      </c>
      <c r="E8" s="71">
        <f t="shared" ref="E8:G8" si="0">E9</f>
        <v>778512.99</v>
      </c>
      <c r="F8" s="71">
        <f t="shared" si="0"/>
        <v>779914.99</v>
      </c>
      <c r="G8" s="71">
        <f t="shared" si="0"/>
        <v>776142.67999999993</v>
      </c>
    </row>
    <row r="9" spans="1:9" x14ac:dyDescent="0.25">
      <c r="A9" s="72">
        <v>6</v>
      </c>
      <c r="B9" s="72" t="s">
        <v>29</v>
      </c>
      <c r="C9" s="101">
        <f>C10+C12+C13+C14+C11</f>
        <v>575750.71</v>
      </c>
      <c r="D9" s="101">
        <f t="shared" ref="D9:G9" si="1">D10+D12+D13+D14+D11</f>
        <v>760639.28</v>
      </c>
      <c r="E9" s="101">
        <f t="shared" si="1"/>
        <v>778512.99</v>
      </c>
      <c r="F9" s="101">
        <f t="shared" si="1"/>
        <v>779914.99</v>
      </c>
      <c r="G9" s="101">
        <f t="shared" si="1"/>
        <v>776142.67999999993</v>
      </c>
    </row>
    <row r="10" spans="1:9" ht="30" customHeight="1" x14ac:dyDescent="0.25">
      <c r="A10" s="143">
        <v>63</v>
      </c>
      <c r="B10" s="74" t="s">
        <v>30</v>
      </c>
      <c r="C10" s="96">
        <v>494966.05</v>
      </c>
      <c r="D10" s="96">
        <v>696197</v>
      </c>
      <c r="E10" s="96">
        <f>702400+1609.83</f>
        <v>704009.83</v>
      </c>
      <c r="F10" s="96">
        <f>702400+1609.83</f>
        <v>704009.83</v>
      </c>
      <c r="G10" s="96">
        <f>702400+1166.22</f>
        <v>703566.22</v>
      </c>
    </row>
    <row r="11" spans="1:9" ht="19.5" customHeight="1" x14ac:dyDescent="0.25">
      <c r="A11" s="143">
        <v>64</v>
      </c>
      <c r="B11" s="74" t="s">
        <v>136</v>
      </c>
      <c r="C11" s="105">
        <v>3.22</v>
      </c>
      <c r="D11" s="96">
        <v>0</v>
      </c>
      <c r="E11" s="96">
        <v>0</v>
      </c>
      <c r="F11" s="96">
        <v>0</v>
      </c>
      <c r="G11" s="96">
        <v>0</v>
      </c>
    </row>
    <row r="12" spans="1:9" ht="48" customHeight="1" x14ac:dyDescent="0.25">
      <c r="A12" s="144">
        <v>65</v>
      </c>
      <c r="B12" s="76" t="s">
        <v>59</v>
      </c>
      <c r="C12" s="96">
        <v>6917.72</v>
      </c>
      <c r="D12" s="96">
        <v>6550</v>
      </c>
      <c r="E12" s="96">
        <v>8700</v>
      </c>
      <c r="F12" s="96">
        <v>8700</v>
      </c>
      <c r="G12" s="96">
        <v>8700</v>
      </c>
    </row>
    <row r="13" spans="1:9" ht="49.5" customHeight="1" x14ac:dyDescent="0.25">
      <c r="A13" s="144">
        <v>66</v>
      </c>
      <c r="B13" s="76" t="s">
        <v>60</v>
      </c>
      <c r="C13" s="105">
        <v>20342.84</v>
      </c>
      <c r="D13" s="96">
        <v>10350</v>
      </c>
      <c r="E13" s="96">
        <v>2500</v>
      </c>
      <c r="F13" s="96">
        <v>2500</v>
      </c>
      <c r="G13" s="96">
        <v>2500</v>
      </c>
    </row>
    <row r="14" spans="1:9" ht="33" customHeight="1" x14ac:dyDescent="0.25">
      <c r="A14" s="145">
        <v>67</v>
      </c>
      <c r="B14" s="74" t="s">
        <v>61</v>
      </c>
      <c r="C14" s="105">
        <v>53520.88</v>
      </c>
      <c r="D14" s="96">
        <v>47542.28</v>
      </c>
      <c r="E14" s="96">
        <f>34321.25+18807.27+10174.64</f>
        <v>63303.16</v>
      </c>
      <c r="F14" s="96">
        <f>34321.25+20209.27+10174.64</f>
        <v>64705.16</v>
      </c>
      <c r="G14" s="96">
        <f>34321.25+19394.4+7660.81</f>
        <v>61376.46</v>
      </c>
    </row>
    <row r="15" spans="1:9" ht="33" customHeight="1" x14ac:dyDescent="0.25">
      <c r="A15" s="145">
        <v>72</v>
      </c>
      <c r="B15" s="74" t="s">
        <v>140</v>
      </c>
      <c r="C15" s="105">
        <v>372.53</v>
      </c>
      <c r="D15" s="96"/>
      <c r="E15" s="96"/>
      <c r="F15" s="96"/>
      <c r="G15" s="96"/>
    </row>
    <row r="16" spans="1:9" x14ac:dyDescent="0.25">
      <c r="A16" s="77"/>
      <c r="B16" s="77" t="s">
        <v>62</v>
      </c>
      <c r="C16" s="122">
        <f>C17</f>
        <v>6848.89</v>
      </c>
      <c r="D16" s="78">
        <f>D17</f>
        <v>10165.14</v>
      </c>
      <c r="E16" s="78">
        <f t="shared" ref="E16:G16" si="2">E17</f>
        <v>500</v>
      </c>
      <c r="F16" s="78">
        <f t="shared" si="2"/>
        <v>500</v>
      </c>
      <c r="G16" s="78">
        <f t="shared" si="2"/>
        <v>500</v>
      </c>
    </row>
    <row r="17" spans="1:7" x14ac:dyDescent="0.25">
      <c r="A17" s="77">
        <v>9</v>
      </c>
      <c r="B17" s="77" t="s">
        <v>63</v>
      </c>
      <c r="C17" s="122">
        <v>6848.89</v>
      </c>
      <c r="D17" s="78">
        <v>10165.14</v>
      </c>
      <c r="E17" s="78">
        <v>500</v>
      </c>
      <c r="F17" s="78">
        <v>500</v>
      </c>
      <c r="G17" s="78">
        <v>500</v>
      </c>
    </row>
    <row r="18" spans="1:7" x14ac:dyDescent="0.25">
      <c r="A18" s="145">
        <v>92</v>
      </c>
      <c r="B18" s="75" t="s">
        <v>64</v>
      </c>
      <c r="C18" s="120">
        <f>' Sažetak'!$F$20</f>
        <v>6848.890000000014</v>
      </c>
      <c r="D18" s="73">
        <v>5462</v>
      </c>
      <c r="E18" s="73">
        <v>4332</v>
      </c>
      <c r="F18" s="73">
        <v>4332</v>
      </c>
      <c r="G18" s="73">
        <v>4332</v>
      </c>
    </row>
    <row r="19" spans="1:7" x14ac:dyDescent="0.25">
      <c r="A19" s="62"/>
      <c r="B19" s="63"/>
      <c r="C19" s="63"/>
      <c r="D19" s="63"/>
      <c r="E19" s="64"/>
      <c r="F19" s="64"/>
      <c r="G19" s="64"/>
    </row>
    <row r="21" spans="1:7" ht="25.5" x14ac:dyDescent="0.25">
      <c r="A21" s="36" t="s">
        <v>39</v>
      </c>
      <c r="B21" s="37" t="s">
        <v>22</v>
      </c>
      <c r="C21" s="82" t="s">
        <v>68</v>
      </c>
      <c r="D21" s="83" t="s">
        <v>69</v>
      </c>
      <c r="E21" s="83" t="s">
        <v>70</v>
      </c>
      <c r="F21" s="83" t="s">
        <v>71</v>
      </c>
      <c r="G21" s="83" t="s">
        <v>72</v>
      </c>
    </row>
    <row r="22" spans="1:7" s="40" customFormat="1" ht="11.25" x14ac:dyDescent="0.2">
      <c r="A22" s="39">
        <v>1</v>
      </c>
      <c r="B22" s="39">
        <v>2</v>
      </c>
      <c r="C22" s="39">
        <v>3</v>
      </c>
      <c r="D22" s="39">
        <v>4</v>
      </c>
      <c r="E22" s="39">
        <v>5</v>
      </c>
      <c r="F22" s="39">
        <v>6</v>
      </c>
      <c r="G22" s="39">
        <v>7</v>
      </c>
    </row>
    <row r="23" spans="1:7" x14ac:dyDescent="0.25">
      <c r="A23" s="41"/>
      <c r="B23" s="69" t="s">
        <v>6</v>
      </c>
      <c r="C23" s="85">
        <f>C24+C30</f>
        <v>569274.32999999996</v>
      </c>
      <c r="D23" s="85">
        <f t="shared" ref="D23:G23" si="3">D24+D30</f>
        <v>770804.28</v>
      </c>
      <c r="E23" s="85">
        <f t="shared" si="3"/>
        <v>779012.99</v>
      </c>
      <c r="F23" s="85">
        <f t="shared" si="3"/>
        <v>780414.99</v>
      </c>
      <c r="G23" s="85">
        <f t="shared" si="3"/>
        <v>776642.67999999993</v>
      </c>
    </row>
    <row r="24" spans="1:7" x14ac:dyDescent="0.25">
      <c r="A24" s="41">
        <v>3</v>
      </c>
      <c r="B24" s="72" t="s">
        <v>33</v>
      </c>
      <c r="C24" s="122">
        <f>C25+C26+C27+C28+C29</f>
        <v>558207.11</v>
      </c>
      <c r="D24" s="122">
        <f t="shared" ref="D24:G24" si="4">D25+D26+D27+D28+D29</f>
        <v>753612.28</v>
      </c>
      <c r="E24" s="122">
        <f t="shared" si="4"/>
        <v>765012.99</v>
      </c>
      <c r="F24" s="122">
        <f t="shared" si="4"/>
        <v>766414.99</v>
      </c>
      <c r="G24" s="122">
        <f t="shared" si="4"/>
        <v>762642.67999999993</v>
      </c>
    </row>
    <row r="25" spans="1:7" x14ac:dyDescent="0.25">
      <c r="A25" s="50">
        <v>31</v>
      </c>
      <c r="B25" s="74" t="s">
        <v>34</v>
      </c>
      <c r="C25" s="120">
        <v>453246.9</v>
      </c>
      <c r="D25" s="73">
        <v>628130</v>
      </c>
      <c r="E25" s="73">
        <v>649263.39</v>
      </c>
      <c r="F25" s="73">
        <v>649263.39</v>
      </c>
      <c r="G25" s="73">
        <v>646140.23</v>
      </c>
    </row>
    <row r="26" spans="1:7" x14ac:dyDescent="0.25">
      <c r="A26" s="51">
        <v>32</v>
      </c>
      <c r="B26" s="75" t="s">
        <v>35</v>
      </c>
      <c r="C26" s="120">
        <v>104301.41</v>
      </c>
      <c r="D26" s="73">
        <v>124764.28</v>
      </c>
      <c r="E26" s="73">
        <v>113859.6</v>
      </c>
      <c r="F26" s="73">
        <v>115261.6</v>
      </c>
      <c r="G26" s="73">
        <v>115072.45</v>
      </c>
    </row>
    <row r="27" spans="1:7" x14ac:dyDescent="0.25">
      <c r="A27" s="51">
        <v>34</v>
      </c>
      <c r="B27" s="75" t="s">
        <v>65</v>
      </c>
      <c r="C27" s="120">
        <v>475.08</v>
      </c>
      <c r="D27" s="73">
        <v>500</v>
      </c>
      <c r="E27" s="73">
        <v>500</v>
      </c>
      <c r="F27" s="73">
        <v>500</v>
      </c>
      <c r="G27" s="73">
        <v>500</v>
      </c>
    </row>
    <row r="28" spans="1:7" ht="26.25" x14ac:dyDescent="0.25">
      <c r="A28" s="121">
        <v>37</v>
      </c>
      <c r="B28" s="79" t="s">
        <v>66</v>
      </c>
      <c r="C28" s="120"/>
      <c r="D28" s="73"/>
      <c r="E28" s="73">
        <v>1390</v>
      </c>
      <c r="F28" s="73">
        <v>1390</v>
      </c>
      <c r="G28" s="73">
        <v>930</v>
      </c>
    </row>
    <row r="29" spans="1:7" ht="26.25" x14ac:dyDescent="0.25">
      <c r="A29" s="50">
        <v>38</v>
      </c>
      <c r="B29" s="79" t="s">
        <v>137</v>
      </c>
      <c r="C29" s="120">
        <v>183.72</v>
      </c>
      <c r="D29" s="73">
        <v>218</v>
      </c>
      <c r="E29" s="73">
        <v>0</v>
      </c>
      <c r="F29" s="73">
        <v>0</v>
      </c>
      <c r="G29" s="73">
        <v>0</v>
      </c>
    </row>
    <row r="30" spans="1:7" ht="25.5" x14ac:dyDescent="0.25">
      <c r="A30" s="142">
        <v>4</v>
      </c>
      <c r="B30" s="80" t="s">
        <v>36</v>
      </c>
      <c r="C30" s="122">
        <f>C31</f>
        <v>11067.22</v>
      </c>
      <c r="D30" s="78">
        <f>D31</f>
        <v>17192</v>
      </c>
      <c r="E30" s="78">
        <f t="shared" ref="E30:G30" si="5">E31</f>
        <v>14000</v>
      </c>
      <c r="F30" s="78">
        <f t="shared" si="5"/>
        <v>14000</v>
      </c>
      <c r="G30" s="78">
        <f t="shared" si="5"/>
        <v>14000</v>
      </c>
    </row>
    <row r="31" spans="1:7" ht="25.5" x14ac:dyDescent="0.25">
      <c r="A31" s="50">
        <v>42</v>
      </c>
      <c r="B31" s="81" t="s">
        <v>67</v>
      </c>
      <c r="C31" s="120">
        <v>11067.22</v>
      </c>
      <c r="D31" s="73">
        <v>17192</v>
      </c>
      <c r="E31" s="73">
        <v>14000</v>
      </c>
      <c r="F31" s="73">
        <v>14000</v>
      </c>
      <c r="G31" s="73">
        <v>14000</v>
      </c>
    </row>
    <row r="32" spans="1:7" ht="25.5" x14ac:dyDescent="0.25">
      <c r="A32" s="142">
        <v>7</v>
      </c>
      <c r="B32" s="80" t="s">
        <v>141</v>
      </c>
      <c r="C32" s="122">
        <f>C33</f>
        <v>682.11</v>
      </c>
      <c r="D32" s="78"/>
      <c r="E32" s="78"/>
      <c r="F32" s="78"/>
      <c r="G32" s="78"/>
    </row>
    <row r="33" spans="1:7" x14ac:dyDescent="0.25">
      <c r="A33" s="50">
        <v>72</v>
      </c>
      <c r="B33" s="81" t="s">
        <v>141</v>
      </c>
      <c r="C33" s="120">
        <v>682.11</v>
      </c>
      <c r="D33" s="73"/>
      <c r="E33" s="73"/>
      <c r="F33" s="73"/>
      <c r="G33" s="73"/>
    </row>
    <row r="34" spans="1:7" x14ac:dyDescent="0.25">
      <c r="A34" s="65"/>
      <c r="B34" s="66"/>
      <c r="C34" s="66"/>
      <c r="D34" s="66"/>
      <c r="E34" s="64"/>
      <c r="F34" s="64"/>
      <c r="G34" s="67"/>
    </row>
    <row r="36" spans="1:7" ht="15.6" customHeight="1" x14ac:dyDescent="0.25">
      <c r="A36" s="186" t="s">
        <v>37</v>
      </c>
      <c r="B36" s="186"/>
      <c r="C36" s="186"/>
      <c r="D36" s="186"/>
      <c r="E36" s="186"/>
      <c r="F36" s="186"/>
      <c r="G36" s="186"/>
    </row>
    <row r="37" spans="1:7" ht="18.75" x14ac:dyDescent="0.25">
      <c r="A37" s="31"/>
      <c r="B37" s="31"/>
      <c r="C37" s="31"/>
      <c r="D37" s="31"/>
      <c r="E37" s="31"/>
      <c r="F37" s="31"/>
      <c r="G37" s="31"/>
    </row>
    <row r="38" spans="1:7" ht="25.5" x14ac:dyDescent="0.25">
      <c r="A38" s="36" t="s">
        <v>39</v>
      </c>
      <c r="B38" s="37" t="s">
        <v>22</v>
      </c>
      <c r="C38" s="82" t="s">
        <v>68</v>
      </c>
      <c r="D38" s="83" t="s">
        <v>69</v>
      </c>
      <c r="E38" s="83" t="s">
        <v>70</v>
      </c>
      <c r="F38" s="83" t="s">
        <v>71</v>
      </c>
      <c r="G38" s="83" t="s">
        <v>72</v>
      </c>
    </row>
    <row r="39" spans="1:7" s="40" customFormat="1" ht="11.25" x14ac:dyDescent="0.2">
      <c r="A39" s="39">
        <v>1</v>
      </c>
      <c r="B39" s="39">
        <v>2</v>
      </c>
      <c r="C39" s="39">
        <v>3</v>
      </c>
      <c r="D39" s="39">
        <v>4</v>
      </c>
      <c r="E39" s="39">
        <v>5</v>
      </c>
      <c r="F39" s="39">
        <v>6</v>
      </c>
      <c r="G39" s="39">
        <v>7</v>
      </c>
    </row>
    <row r="40" spans="1:7" x14ac:dyDescent="0.25">
      <c r="A40" s="41"/>
      <c r="B40" s="84" t="s">
        <v>3</v>
      </c>
      <c r="C40" s="85">
        <f>C41+C44+C46+C48+C53</f>
        <v>575750.59</v>
      </c>
      <c r="D40" s="70">
        <f t="shared" ref="D40:G40" si="6">D41+D44+D46+D48+D53</f>
        <v>760639.28</v>
      </c>
      <c r="E40" s="85">
        <f t="shared" si="6"/>
        <v>778512.99</v>
      </c>
      <c r="F40" s="85">
        <f t="shared" si="6"/>
        <v>779914.99</v>
      </c>
      <c r="G40" s="85">
        <f t="shared" si="6"/>
        <v>776142.68</v>
      </c>
    </row>
    <row r="41" spans="1:7" x14ac:dyDescent="0.25">
      <c r="A41" s="41">
        <v>1</v>
      </c>
      <c r="B41" s="80" t="s">
        <v>40</v>
      </c>
      <c r="C41" s="71">
        <f>C42+C43</f>
        <v>53520.86</v>
      </c>
      <c r="D41" s="86">
        <f>D42+D43</f>
        <v>47542.28</v>
      </c>
      <c r="E41" s="71">
        <f t="shared" ref="E41:G41" si="7">E42+E43</f>
        <v>53128.520000000004</v>
      </c>
      <c r="F41" s="71">
        <f t="shared" si="7"/>
        <v>54530.520000000004</v>
      </c>
      <c r="G41" s="71">
        <f t="shared" si="7"/>
        <v>53715.65</v>
      </c>
    </row>
    <row r="42" spans="1:7" x14ac:dyDescent="0.25">
      <c r="A42" s="50">
        <v>11</v>
      </c>
      <c r="B42" s="87" t="s">
        <v>40</v>
      </c>
      <c r="C42" s="88">
        <v>23678.73</v>
      </c>
      <c r="D42" s="88">
        <v>10882</v>
      </c>
      <c r="E42" s="88">
        <v>18807.27</v>
      </c>
      <c r="F42" s="88">
        <v>20209.27</v>
      </c>
      <c r="G42" s="88">
        <v>19394.400000000001</v>
      </c>
    </row>
    <row r="43" spans="1:7" x14ac:dyDescent="0.25">
      <c r="A43" s="51">
        <v>13</v>
      </c>
      <c r="B43" s="87" t="s">
        <v>84</v>
      </c>
      <c r="C43" s="88">
        <v>29842.13</v>
      </c>
      <c r="D43" s="88">
        <v>36660.28</v>
      </c>
      <c r="E43" s="88">
        <v>34321.25</v>
      </c>
      <c r="F43" s="88">
        <v>34321.25</v>
      </c>
      <c r="G43" s="88">
        <v>34321.25</v>
      </c>
    </row>
    <row r="44" spans="1:7" x14ac:dyDescent="0.25">
      <c r="A44" s="44">
        <v>3</v>
      </c>
      <c r="B44" s="77" t="s">
        <v>85</v>
      </c>
      <c r="C44" s="78">
        <f>C45</f>
        <v>1066.06</v>
      </c>
      <c r="D44" s="89">
        <f>D45</f>
        <v>2350</v>
      </c>
      <c r="E44" s="78">
        <f t="shared" ref="E44:G44" si="8">E45</f>
        <v>2500</v>
      </c>
      <c r="F44" s="78">
        <f t="shared" si="8"/>
        <v>2500</v>
      </c>
      <c r="G44" s="78">
        <f t="shared" si="8"/>
        <v>2500</v>
      </c>
    </row>
    <row r="45" spans="1:7" x14ac:dyDescent="0.25">
      <c r="A45" s="51">
        <v>31</v>
      </c>
      <c r="B45" s="87" t="s">
        <v>85</v>
      </c>
      <c r="C45" s="91">
        <v>1066.06</v>
      </c>
      <c r="D45" s="91">
        <v>2350</v>
      </c>
      <c r="E45" s="91">
        <v>2500</v>
      </c>
      <c r="F45" s="91">
        <v>2500</v>
      </c>
      <c r="G45" s="91">
        <v>2500</v>
      </c>
    </row>
    <row r="46" spans="1:7" x14ac:dyDescent="0.25">
      <c r="A46" s="44">
        <v>4</v>
      </c>
      <c r="B46" s="72" t="s">
        <v>55</v>
      </c>
      <c r="C46" s="101">
        <f>C47</f>
        <v>6917.62</v>
      </c>
      <c r="D46" s="92">
        <f>D47</f>
        <v>6550</v>
      </c>
      <c r="E46" s="93">
        <f t="shared" ref="E46:G46" si="9">E47</f>
        <v>6200</v>
      </c>
      <c r="F46" s="93">
        <f t="shared" si="9"/>
        <v>6200</v>
      </c>
      <c r="G46" s="93">
        <f t="shared" si="9"/>
        <v>6200</v>
      </c>
    </row>
    <row r="47" spans="1:7" x14ac:dyDescent="0.25">
      <c r="A47" s="51">
        <v>43</v>
      </c>
      <c r="B47" s="94" t="s">
        <v>53</v>
      </c>
      <c r="C47" s="123">
        <v>6917.62</v>
      </c>
      <c r="D47" s="91">
        <v>6550</v>
      </c>
      <c r="E47" s="91">
        <v>6200</v>
      </c>
      <c r="F47" s="91">
        <v>6200</v>
      </c>
      <c r="G47" s="91">
        <v>6200</v>
      </c>
    </row>
    <row r="48" spans="1:7" x14ac:dyDescent="0.25">
      <c r="A48" s="97">
        <v>5</v>
      </c>
      <c r="B48" s="95" t="s">
        <v>86</v>
      </c>
      <c r="C48" s="122">
        <f>C49+C51</f>
        <v>494966.05</v>
      </c>
      <c r="D48" s="89">
        <f>D49+D51+D50</f>
        <v>696197</v>
      </c>
      <c r="E48" s="89">
        <f>E49+E51+E50+E52</f>
        <v>714184.47</v>
      </c>
      <c r="F48" s="89">
        <f t="shared" ref="F48:G48" si="10">F49+F51+F50+F52</f>
        <v>714184.47</v>
      </c>
      <c r="G48" s="89">
        <f t="shared" si="10"/>
        <v>711227.03</v>
      </c>
    </row>
    <row r="49" spans="1:7" x14ac:dyDescent="0.25">
      <c r="A49" s="51">
        <v>52</v>
      </c>
      <c r="B49" s="94" t="s">
        <v>87</v>
      </c>
      <c r="C49" s="123">
        <v>488966.05</v>
      </c>
      <c r="D49" s="91">
        <v>674497</v>
      </c>
      <c r="E49" s="91">
        <v>691009.83</v>
      </c>
      <c r="F49" s="91">
        <v>691009.83</v>
      </c>
      <c r="G49" s="91">
        <v>690566.22</v>
      </c>
    </row>
    <row r="50" spans="1:7" x14ac:dyDescent="0.25">
      <c r="A50" s="51">
        <v>53</v>
      </c>
      <c r="B50" s="94" t="s">
        <v>142</v>
      </c>
      <c r="C50" s="123"/>
      <c r="D50" s="91">
        <v>14700</v>
      </c>
      <c r="E50" s="91">
        <v>6000</v>
      </c>
      <c r="F50" s="91">
        <v>6000</v>
      </c>
      <c r="G50" s="91">
        <v>6000</v>
      </c>
    </row>
    <row r="51" spans="1:7" x14ac:dyDescent="0.25">
      <c r="A51" s="51">
        <v>54</v>
      </c>
      <c r="B51" s="94" t="s">
        <v>88</v>
      </c>
      <c r="C51" s="106">
        <v>6000</v>
      </c>
      <c r="D51" s="88">
        <v>7000</v>
      </c>
      <c r="E51" s="88">
        <v>7000</v>
      </c>
      <c r="F51" s="88">
        <v>7000</v>
      </c>
      <c r="G51" s="88">
        <v>7000</v>
      </c>
    </row>
    <row r="52" spans="1:7" x14ac:dyDescent="0.25">
      <c r="A52" s="51">
        <v>57</v>
      </c>
      <c r="B52" s="94" t="s">
        <v>163</v>
      </c>
      <c r="C52" s="106"/>
      <c r="D52" s="88"/>
      <c r="E52" s="88">
        <v>10174.64</v>
      </c>
      <c r="F52" s="88">
        <v>10174.64</v>
      </c>
      <c r="G52" s="88">
        <v>7660.81</v>
      </c>
    </row>
    <row r="53" spans="1:7" x14ac:dyDescent="0.25">
      <c r="A53" s="97">
        <v>6</v>
      </c>
      <c r="B53" s="77" t="s">
        <v>89</v>
      </c>
      <c r="C53" s="78">
        <f>C54</f>
        <v>19280</v>
      </c>
      <c r="D53" s="89">
        <f>D54</f>
        <v>8000</v>
      </c>
      <c r="E53" s="78">
        <f t="shared" ref="E53:G53" si="11">E54</f>
        <v>2500</v>
      </c>
      <c r="F53" s="78">
        <f t="shared" si="11"/>
        <v>2500</v>
      </c>
      <c r="G53" s="78">
        <f t="shared" si="11"/>
        <v>2500</v>
      </c>
    </row>
    <row r="54" spans="1:7" x14ac:dyDescent="0.25">
      <c r="A54" s="51">
        <v>61</v>
      </c>
      <c r="B54" s="87" t="s">
        <v>89</v>
      </c>
      <c r="C54" s="91">
        <v>19280</v>
      </c>
      <c r="D54" s="90">
        <v>8000</v>
      </c>
      <c r="E54" s="91">
        <v>2500</v>
      </c>
      <c r="F54" s="91">
        <v>2500</v>
      </c>
      <c r="G54" s="91">
        <v>2500</v>
      </c>
    </row>
    <row r="55" spans="1:7" x14ac:dyDescent="0.25">
      <c r="A55" s="51">
        <v>7</v>
      </c>
      <c r="B55" s="87" t="s">
        <v>141</v>
      </c>
      <c r="C55" s="91">
        <f>C56</f>
        <v>372.53</v>
      </c>
      <c r="D55" s="90"/>
      <c r="E55" s="91"/>
      <c r="F55" s="91"/>
      <c r="G55" s="91"/>
    </row>
    <row r="56" spans="1:7" x14ac:dyDescent="0.25">
      <c r="A56" s="51">
        <v>72</v>
      </c>
      <c r="B56" s="87" t="s">
        <v>141</v>
      </c>
      <c r="C56" s="91">
        <v>372.53</v>
      </c>
      <c r="D56" s="90"/>
      <c r="E56" s="91"/>
      <c r="F56" s="91"/>
      <c r="G56" s="91"/>
    </row>
    <row r="57" spans="1:7" x14ac:dyDescent="0.25">
      <c r="A57" s="97">
        <v>9</v>
      </c>
      <c r="B57" s="95" t="s">
        <v>82</v>
      </c>
      <c r="C57" s="78">
        <f>C58+C60+C62+C64+C68</f>
        <v>0</v>
      </c>
      <c r="D57" s="78">
        <f>D58+D60+D62+D64+D68</f>
        <v>10165</v>
      </c>
      <c r="E57" s="78">
        <f>E58+E60+E62+E64+E68</f>
        <v>1832</v>
      </c>
      <c r="F57" s="78">
        <f>F58+F60+F62+F64+F68</f>
        <v>500</v>
      </c>
      <c r="G57" s="78">
        <f>G58+G60+G62+G64+G68</f>
        <v>500</v>
      </c>
    </row>
    <row r="58" spans="1:7" x14ac:dyDescent="0.25">
      <c r="A58" s="51"/>
      <c r="B58" s="80" t="s">
        <v>38</v>
      </c>
      <c r="C58" s="78">
        <f>C59</f>
        <v>0</v>
      </c>
      <c r="D58" s="78">
        <f t="shared" ref="D58:G58" si="12">D59</f>
        <v>-3604</v>
      </c>
      <c r="E58" s="78">
        <f t="shared" si="12"/>
        <v>0</v>
      </c>
      <c r="F58" s="78">
        <f t="shared" si="12"/>
        <v>0</v>
      </c>
      <c r="G58" s="78">
        <f t="shared" si="12"/>
        <v>0</v>
      </c>
    </row>
    <row r="59" spans="1:7" x14ac:dyDescent="0.25">
      <c r="A59" s="51"/>
      <c r="B59" s="87" t="s">
        <v>73</v>
      </c>
      <c r="C59" s="91">
        <v>0</v>
      </c>
      <c r="D59" s="91">
        <v>-3604</v>
      </c>
      <c r="E59" s="91">
        <v>0</v>
      </c>
      <c r="F59" s="91">
        <v>0</v>
      </c>
      <c r="G59" s="91">
        <v>0</v>
      </c>
    </row>
    <row r="60" spans="1:7" x14ac:dyDescent="0.25">
      <c r="A60" s="51"/>
      <c r="B60" s="77" t="s">
        <v>74</v>
      </c>
      <c r="C60" s="93">
        <f>C61</f>
        <v>0</v>
      </c>
      <c r="D60" s="93">
        <f>D61</f>
        <v>187</v>
      </c>
      <c r="E60" s="93">
        <f t="shared" ref="E60:G60" si="13">E61</f>
        <v>1000</v>
      </c>
      <c r="F60" s="93">
        <f t="shared" si="13"/>
        <v>0</v>
      </c>
      <c r="G60" s="93">
        <f t="shared" si="13"/>
        <v>0</v>
      </c>
    </row>
    <row r="61" spans="1:7" x14ac:dyDescent="0.25">
      <c r="A61" s="51"/>
      <c r="B61" s="87" t="s">
        <v>75</v>
      </c>
      <c r="C61" s="73">
        <v>0</v>
      </c>
      <c r="D61" s="88">
        <v>187</v>
      </c>
      <c r="E61" s="88">
        <v>1000</v>
      </c>
      <c r="F61" s="88"/>
      <c r="G61" s="88"/>
    </row>
    <row r="62" spans="1:7" x14ac:dyDescent="0.25">
      <c r="A62" s="51"/>
      <c r="B62" s="72" t="s">
        <v>76</v>
      </c>
      <c r="C62" s="93">
        <f>C63</f>
        <v>0</v>
      </c>
      <c r="D62" s="93">
        <f>D63</f>
        <v>663</v>
      </c>
      <c r="E62" s="93">
        <f>E63</f>
        <v>332</v>
      </c>
      <c r="F62" s="93">
        <f t="shared" ref="F62:G62" si="14">F63</f>
        <v>0</v>
      </c>
      <c r="G62" s="93">
        <f t="shared" si="14"/>
        <v>0</v>
      </c>
    </row>
    <row r="63" spans="1:7" x14ac:dyDescent="0.25">
      <c r="A63" s="51"/>
      <c r="B63" s="94" t="s">
        <v>77</v>
      </c>
      <c r="C63" s="73">
        <v>0</v>
      </c>
      <c r="D63" s="88">
        <v>663</v>
      </c>
      <c r="E63" s="88">
        <v>332</v>
      </c>
      <c r="F63" s="88"/>
      <c r="G63" s="88"/>
    </row>
    <row r="64" spans="1:7" x14ac:dyDescent="0.25">
      <c r="A64" s="51"/>
      <c r="B64" s="95" t="s">
        <v>78</v>
      </c>
      <c r="C64" s="93">
        <f>C65+C67</f>
        <v>0</v>
      </c>
      <c r="D64" s="93">
        <f>D65+D67+D66</f>
        <v>10339</v>
      </c>
      <c r="E64" s="93">
        <f t="shared" ref="E64:G64" si="15">E65+E67</f>
        <v>0</v>
      </c>
      <c r="F64" s="93">
        <f t="shared" si="15"/>
        <v>0</v>
      </c>
      <c r="G64" s="93">
        <f t="shared" si="15"/>
        <v>0</v>
      </c>
    </row>
    <row r="65" spans="1:7" x14ac:dyDescent="0.25">
      <c r="A65" s="51"/>
      <c r="B65" s="94" t="s">
        <v>79</v>
      </c>
      <c r="C65" s="73">
        <v>0</v>
      </c>
      <c r="D65" s="96">
        <v>-1052</v>
      </c>
      <c r="E65" s="73">
        <v>0</v>
      </c>
      <c r="F65" s="73">
        <v>0</v>
      </c>
      <c r="G65" s="73">
        <v>0</v>
      </c>
    </row>
    <row r="66" spans="1:7" x14ac:dyDescent="0.25">
      <c r="A66" s="51"/>
      <c r="B66" s="94" t="s">
        <v>143</v>
      </c>
      <c r="C66" s="73"/>
      <c r="D66" s="96">
        <v>11391</v>
      </c>
      <c r="E66" s="73"/>
      <c r="F66" s="73"/>
      <c r="G66" s="73"/>
    </row>
    <row r="67" spans="1:7" x14ac:dyDescent="0.25">
      <c r="A67" s="51"/>
      <c r="B67" s="94" t="s">
        <v>83</v>
      </c>
      <c r="C67" s="73">
        <v>0</v>
      </c>
      <c r="D67" s="73">
        <v>0</v>
      </c>
      <c r="E67" s="73"/>
      <c r="F67" s="73"/>
      <c r="G67" s="73"/>
    </row>
    <row r="68" spans="1:7" x14ac:dyDescent="0.25">
      <c r="A68" s="51"/>
      <c r="B68" s="77" t="s">
        <v>80</v>
      </c>
      <c r="C68" s="93">
        <f>C69</f>
        <v>0</v>
      </c>
      <c r="D68" s="93">
        <f>D69</f>
        <v>2580</v>
      </c>
      <c r="E68" s="93">
        <f t="shared" ref="E68:G68" si="16">E69</f>
        <v>500</v>
      </c>
      <c r="F68" s="93">
        <f t="shared" si="16"/>
        <v>500</v>
      </c>
      <c r="G68" s="93">
        <f t="shared" si="16"/>
        <v>500</v>
      </c>
    </row>
    <row r="69" spans="1:7" x14ac:dyDescent="0.25">
      <c r="A69" s="51"/>
      <c r="B69" s="87" t="s">
        <v>81</v>
      </c>
      <c r="C69" s="73">
        <v>0</v>
      </c>
      <c r="D69" s="88">
        <v>2580</v>
      </c>
      <c r="E69" s="88">
        <v>500</v>
      </c>
      <c r="F69" s="88">
        <v>500</v>
      </c>
      <c r="G69" s="88">
        <v>500</v>
      </c>
    </row>
    <row r="70" spans="1:7" x14ac:dyDescent="0.25">
      <c r="A70" s="62"/>
      <c r="B70" s="63"/>
      <c r="C70" s="63"/>
      <c r="D70" s="63"/>
      <c r="E70" s="64"/>
      <c r="F70" s="64"/>
      <c r="G70" s="64"/>
    </row>
    <row r="72" spans="1:7" ht="25.5" x14ac:dyDescent="0.25">
      <c r="A72" s="36" t="s">
        <v>39</v>
      </c>
      <c r="B72" s="37" t="s">
        <v>22</v>
      </c>
      <c r="C72" s="82" t="s">
        <v>68</v>
      </c>
      <c r="D72" s="83" t="s">
        <v>69</v>
      </c>
      <c r="E72" s="83" t="s">
        <v>70</v>
      </c>
      <c r="F72" s="83" t="s">
        <v>71</v>
      </c>
      <c r="G72" s="83" t="s">
        <v>72</v>
      </c>
    </row>
    <row r="73" spans="1:7" s="40" customFormat="1" ht="11.25" x14ac:dyDescent="0.2">
      <c r="A73" s="39">
        <v>1</v>
      </c>
      <c r="B73" s="39">
        <v>2</v>
      </c>
      <c r="C73" s="39">
        <v>3</v>
      </c>
      <c r="D73" s="39">
        <v>4</v>
      </c>
      <c r="E73" s="39">
        <v>5</v>
      </c>
      <c r="F73" s="39">
        <v>6</v>
      </c>
      <c r="G73" s="39">
        <v>7</v>
      </c>
    </row>
    <row r="74" spans="1:7" x14ac:dyDescent="0.25">
      <c r="A74" s="41"/>
      <c r="B74" s="41" t="s">
        <v>32</v>
      </c>
      <c r="C74" s="85">
        <f>C75+C78+C80+C82+C87+C89</f>
        <v>569274.32999999996</v>
      </c>
      <c r="D74" s="85">
        <f t="shared" ref="D74:G74" si="17">D75+D78+D80+D82+D87</f>
        <v>770804.28</v>
      </c>
      <c r="E74" s="85">
        <f t="shared" si="17"/>
        <v>779012.99</v>
      </c>
      <c r="F74" s="85">
        <f t="shared" si="17"/>
        <v>780414.99</v>
      </c>
      <c r="G74" s="85">
        <f t="shared" si="17"/>
        <v>776642.68</v>
      </c>
    </row>
    <row r="75" spans="1:7" x14ac:dyDescent="0.25">
      <c r="A75" s="41">
        <v>1</v>
      </c>
      <c r="B75" s="80" t="s">
        <v>40</v>
      </c>
      <c r="C75" s="101">
        <f>C76+C77</f>
        <v>57135.979999999996</v>
      </c>
      <c r="D75" s="93">
        <f>D76+D77</f>
        <v>43938.28</v>
      </c>
      <c r="E75" s="93">
        <f t="shared" ref="E75:G75" si="18">E76+E77</f>
        <v>53128.520000000004</v>
      </c>
      <c r="F75" s="93">
        <f t="shared" si="18"/>
        <v>54530.520000000004</v>
      </c>
      <c r="G75" s="93">
        <f t="shared" si="18"/>
        <v>53715.65</v>
      </c>
    </row>
    <row r="76" spans="1:7" x14ac:dyDescent="0.25">
      <c r="A76" s="50">
        <v>11</v>
      </c>
      <c r="B76" s="87" t="s">
        <v>40</v>
      </c>
      <c r="C76" s="106">
        <v>27293.85</v>
      </c>
      <c r="D76" s="88">
        <v>7278</v>
      </c>
      <c r="E76" s="88">
        <v>18807.27</v>
      </c>
      <c r="F76" s="88">
        <v>20209.27</v>
      </c>
      <c r="G76" s="88">
        <v>19394.400000000001</v>
      </c>
    </row>
    <row r="77" spans="1:7" x14ac:dyDescent="0.25">
      <c r="A77" s="51">
        <v>13</v>
      </c>
      <c r="B77" s="87" t="s">
        <v>84</v>
      </c>
      <c r="C77" s="106">
        <v>29842.13</v>
      </c>
      <c r="D77" s="88">
        <v>36660.28</v>
      </c>
      <c r="E77" s="88">
        <v>34321.25</v>
      </c>
      <c r="F77" s="88">
        <v>34321.25</v>
      </c>
      <c r="G77" s="88">
        <v>34321.25</v>
      </c>
    </row>
    <row r="78" spans="1:7" x14ac:dyDescent="0.25">
      <c r="A78" s="44">
        <v>3</v>
      </c>
      <c r="B78" s="77" t="s">
        <v>85</v>
      </c>
      <c r="C78" s="101">
        <f>C79</f>
        <v>1347.97</v>
      </c>
      <c r="D78" s="93">
        <f>D79</f>
        <v>2537</v>
      </c>
      <c r="E78" s="93">
        <f t="shared" ref="E78:G78" si="19">E79</f>
        <v>2500</v>
      </c>
      <c r="F78" s="93">
        <f t="shared" si="19"/>
        <v>2500</v>
      </c>
      <c r="G78" s="93">
        <f t="shared" si="19"/>
        <v>2500</v>
      </c>
    </row>
    <row r="79" spans="1:7" x14ac:dyDescent="0.25">
      <c r="A79" s="51">
        <v>31</v>
      </c>
      <c r="B79" s="87" t="s">
        <v>85</v>
      </c>
      <c r="C79" s="106">
        <v>1347.97</v>
      </c>
      <c r="D79" s="88">
        <v>2537</v>
      </c>
      <c r="E79" s="88">
        <v>2500</v>
      </c>
      <c r="F79" s="88">
        <v>2500</v>
      </c>
      <c r="G79" s="88">
        <v>2500</v>
      </c>
    </row>
    <row r="80" spans="1:7" x14ac:dyDescent="0.25">
      <c r="A80" s="44">
        <v>4</v>
      </c>
      <c r="B80" s="72" t="s">
        <v>55</v>
      </c>
      <c r="C80" s="101">
        <f>C81</f>
        <v>7710.87</v>
      </c>
      <c r="D80" s="93">
        <f>D81</f>
        <v>7213</v>
      </c>
      <c r="E80" s="93">
        <f t="shared" ref="E80:G80" si="20">E81</f>
        <v>6200</v>
      </c>
      <c r="F80" s="93">
        <f t="shared" si="20"/>
        <v>6200</v>
      </c>
      <c r="G80" s="93">
        <f t="shared" si="20"/>
        <v>6200</v>
      </c>
    </row>
    <row r="81" spans="1:7" ht="16.5" customHeight="1" x14ac:dyDescent="0.25">
      <c r="A81" s="51">
        <v>43</v>
      </c>
      <c r="B81" s="94" t="s">
        <v>53</v>
      </c>
      <c r="C81" s="106">
        <v>7710.87</v>
      </c>
      <c r="D81" s="88">
        <v>7213</v>
      </c>
      <c r="E81" s="88">
        <v>6200</v>
      </c>
      <c r="F81" s="88">
        <v>6200</v>
      </c>
      <c r="G81" s="88">
        <v>6200</v>
      </c>
    </row>
    <row r="82" spans="1:7" x14ac:dyDescent="0.25">
      <c r="A82" s="97">
        <v>5</v>
      </c>
      <c r="B82" s="95" t="s">
        <v>86</v>
      </c>
      <c r="C82" s="101">
        <f>C83+C85</f>
        <v>496459.28</v>
      </c>
      <c r="D82" s="93">
        <f>D83+D85+D84</f>
        <v>706536</v>
      </c>
      <c r="E82" s="93">
        <f>E83+E85+E84+E86</f>
        <v>714184.47</v>
      </c>
      <c r="F82" s="93">
        <f t="shared" ref="F82:G82" si="21">F83+F85+F84+F86</f>
        <v>714184.47</v>
      </c>
      <c r="G82" s="93">
        <f t="shared" si="21"/>
        <v>711227.03</v>
      </c>
    </row>
    <row r="83" spans="1:7" x14ac:dyDescent="0.25">
      <c r="A83" s="51">
        <v>52</v>
      </c>
      <c r="B83" s="94" t="s">
        <v>87</v>
      </c>
      <c r="C83" s="106">
        <v>490459.28</v>
      </c>
      <c r="D83" s="88">
        <v>673445</v>
      </c>
      <c r="E83" s="88">
        <v>691009.83</v>
      </c>
      <c r="F83" s="88">
        <v>691009.83</v>
      </c>
      <c r="G83" s="88">
        <v>690566.22</v>
      </c>
    </row>
    <row r="84" spans="1:7" x14ac:dyDescent="0.25">
      <c r="A84" s="51">
        <v>53</v>
      </c>
      <c r="B84" s="94" t="s">
        <v>144</v>
      </c>
      <c r="C84" s="106"/>
      <c r="D84" s="88">
        <v>26091</v>
      </c>
      <c r="E84" s="88">
        <v>6000</v>
      </c>
      <c r="F84" s="88">
        <v>6000</v>
      </c>
      <c r="G84" s="88">
        <v>6000</v>
      </c>
    </row>
    <row r="85" spans="1:7" x14ac:dyDescent="0.25">
      <c r="A85" s="51">
        <v>54</v>
      </c>
      <c r="B85" s="94" t="s">
        <v>88</v>
      </c>
      <c r="C85" s="106">
        <v>6000</v>
      </c>
      <c r="D85" s="88">
        <v>7000</v>
      </c>
      <c r="E85" s="88">
        <v>7000</v>
      </c>
      <c r="F85" s="88">
        <v>7000</v>
      </c>
      <c r="G85" s="88">
        <v>7000</v>
      </c>
    </row>
    <row r="86" spans="1:7" x14ac:dyDescent="0.25">
      <c r="A86" s="51">
        <v>57</v>
      </c>
      <c r="B86" s="94" t="s">
        <v>163</v>
      </c>
      <c r="C86" s="106"/>
      <c r="D86" s="88"/>
      <c r="E86" s="88">
        <v>10174.64</v>
      </c>
      <c r="F86" s="88">
        <v>10174.64</v>
      </c>
      <c r="G86" s="88">
        <v>7660.81</v>
      </c>
    </row>
    <row r="87" spans="1:7" x14ac:dyDescent="0.25">
      <c r="A87" s="97">
        <v>6</v>
      </c>
      <c r="B87" s="77" t="s">
        <v>89</v>
      </c>
      <c r="C87" s="101">
        <f>C88</f>
        <v>5938.12</v>
      </c>
      <c r="D87" s="93">
        <f>D88</f>
        <v>10580</v>
      </c>
      <c r="E87" s="93">
        <f t="shared" ref="E87:G87" si="22">E88</f>
        <v>3000</v>
      </c>
      <c r="F87" s="93">
        <f t="shared" si="22"/>
        <v>3000</v>
      </c>
      <c r="G87" s="93">
        <f t="shared" si="22"/>
        <v>3000</v>
      </c>
    </row>
    <row r="88" spans="1:7" x14ac:dyDescent="0.25">
      <c r="A88" s="51">
        <v>61</v>
      </c>
      <c r="B88" s="87" t="s">
        <v>89</v>
      </c>
      <c r="C88" s="106">
        <v>5938.12</v>
      </c>
      <c r="D88" s="88">
        <v>10580</v>
      </c>
      <c r="E88" s="88">
        <v>3000</v>
      </c>
      <c r="F88" s="88">
        <v>3000</v>
      </c>
      <c r="G88" s="88">
        <v>3000</v>
      </c>
    </row>
    <row r="89" spans="1:7" x14ac:dyDescent="0.25">
      <c r="A89" s="51">
        <v>7</v>
      </c>
      <c r="B89" s="87" t="s">
        <v>141</v>
      </c>
      <c r="C89" s="149">
        <f>C90</f>
        <v>682.11</v>
      </c>
      <c r="D89" s="90"/>
      <c r="E89" s="91"/>
      <c r="F89" s="91"/>
      <c r="G89" s="91"/>
    </row>
    <row r="90" spans="1:7" x14ac:dyDescent="0.25">
      <c r="A90" s="51">
        <v>72</v>
      </c>
      <c r="B90" s="87" t="s">
        <v>141</v>
      </c>
      <c r="C90" s="91">
        <v>682.11</v>
      </c>
      <c r="D90" s="90"/>
      <c r="E90" s="91"/>
      <c r="F90" s="91"/>
      <c r="G90" s="91"/>
    </row>
    <row r="92" spans="1:7" ht="15.75" x14ac:dyDescent="0.25">
      <c r="B92" s="186" t="s">
        <v>42</v>
      </c>
      <c r="C92" s="186"/>
      <c r="D92" s="186"/>
      <c r="E92" s="186"/>
      <c r="F92" s="186"/>
      <c r="G92" s="186"/>
    </row>
    <row r="93" spans="1:7" ht="18.75" x14ac:dyDescent="0.25">
      <c r="B93" s="31"/>
      <c r="C93" s="31"/>
      <c r="D93" s="31"/>
      <c r="E93" s="31"/>
      <c r="F93" s="31"/>
      <c r="G93" s="31"/>
    </row>
    <row r="94" spans="1:7" ht="25.5" x14ac:dyDescent="0.25">
      <c r="A94" s="36" t="s">
        <v>39</v>
      </c>
      <c r="B94" s="37" t="s">
        <v>22</v>
      </c>
      <c r="C94" s="82" t="s">
        <v>68</v>
      </c>
      <c r="D94" s="83" t="s">
        <v>69</v>
      </c>
      <c r="E94" s="83" t="s">
        <v>70</v>
      </c>
      <c r="F94" s="83" t="s">
        <v>71</v>
      </c>
      <c r="G94" s="83" t="s">
        <v>72</v>
      </c>
    </row>
    <row r="95" spans="1:7" x14ac:dyDescent="0.25">
      <c r="A95" s="39">
        <v>1</v>
      </c>
      <c r="B95" s="39">
        <v>2</v>
      </c>
      <c r="C95" s="39">
        <v>3</v>
      </c>
      <c r="D95" s="39">
        <v>4</v>
      </c>
      <c r="E95" s="39">
        <v>5</v>
      </c>
      <c r="F95" s="39">
        <v>6</v>
      </c>
      <c r="G95" s="39">
        <v>7</v>
      </c>
    </row>
    <row r="96" spans="1:7" x14ac:dyDescent="0.25">
      <c r="A96" s="53"/>
      <c r="B96" s="72" t="s">
        <v>90</v>
      </c>
      <c r="C96" s="101">
        <f>C97</f>
        <v>569274.32999999996</v>
      </c>
      <c r="D96" s="93">
        <f>D97</f>
        <v>770804.28</v>
      </c>
      <c r="E96" s="93">
        <f t="shared" ref="E96:G96" si="23">E97</f>
        <v>779012.99</v>
      </c>
      <c r="F96" s="93">
        <f t="shared" si="23"/>
        <v>780414.99</v>
      </c>
      <c r="G96" s="93">
        <f t="shared" si="23"/>
        <v>776642.68</v>
      </c>
    </row>
    <row r="97" spans="1:7" x14ac:dyDescent="0.25">
      <c r="A97" s="53" t="s">
        <v>91</v>
      </c>
      <c r="B97" s="72" t="s">
        <v>94</v>
      </c>
      <c r="C97" s="101">
        <f>C98+C99</f>
        <v>569274.32999999996</v>
      </c>
      <c r="D97" s="93">
        <f>D98+D99</f>
        <v>770804.28</v>
      </c>
      <c r="E97" s="93">
        <f t="shared" ref="E97:G97" si="24">E98+E99</f>
        <v>779012.99</v>
      </c>
      <c r="F97" s="93">
        <f t="shared" si="24"/>
        <v>780414.99</v>
      </c>
      <c r="G97" s="93">
        <f t="shared" si="24"/>
        <v>776642.68</v>
      </c>
    </row>
    <row r="98" spans="1:7" x14ac:dyDescent="0.25">
      <c r="A98" s="54" t="s">
        <v>92</v>
      </c>
      <c r="B98" s="94" t="s">
        <v>95</v>
      </c>
      <c r="C98" s="106">
        <v>548524.62</v>
      </c>
      <c r="D98" s="88">
        <v>745170.28</v>
      </c>
      <c r="E98" s="88">
        <f>779012.99-27000</f>
        <v>752012.99</v>
      </c>
      <c r="F98" s="88">
        <f>780414.99-27000</f>
        <v>753414.99</v>
      </c>
      <c r="G98" s="88">
        <f>776642.68-27000</f>
        <v>749642.68</v>
      </c>
    </row>
    <row r="99" spans="1:7" x14ac:dyDescent="0.25">
      <c r="A99" s="55" t="s">
        <v>93</v>
      </c>
      <c r="B99" s="98" t="s">
        <v>96</v>
      </c>
      <c r="C99" s="120">
        <v>20749.71</v>
      </c>
      <c r="D99" s="73">
        <v>25634</v>
      </c>
      <c r="E99" s="73">
        <v>27000</v>
      </c>
      <c r="F99" s="73">
        <v>27000</v>
      </c>
      <c r="G99" s="73">
        <v>27000</v>
      </c>
    </row>
  </sheetData>
  <mergeCells count="4">
    <mergeCell ref="B92:G92"/>
    <mergeCell ref="A2:G2"/>
    <mergeCell ref="A4:G4"/>
    <mergeCell ref="A36:G36"/>
  </mergeCells>
  <pageMargins left="0.7" right="0.7" top="0.75" bottom="0.75" header="0.3" footer="0.3"/>
  <pageSetup paperSize="9" scale="84" fitToHeight="0" orientation="landscape" r:id="rId1"/>
  <rowBreaks count="2" manualBreakCount="2">
    <brk id="34" max="6" man="1"/>
    <brk id="9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topLeftCell="A16" workbookViewId="0"/>
  </sheetViews>
  <sheetFormatPr defaultColWidth="8.85546875" defaultRowHeight="15" x14ac:dyDescent="0.25"/>
  <cols>
    <col min="1" max="1" width="7.85546875" style="32" bestFit="1" customWidth="1"/>
    <col min="2" max="2" width="44.7109375" style="32" customWidth="1"/>
    <col min="3" max="4" width="19.5703125" style="32" customWidth="1"/>
    <col min="5" max="8" width="19.42578125" style="32" customWidth="1"/>
    <col min="9" max="10" width="25.28515625" style="32" customWidth="1"/>
    <col min="11" max="16384" width="8.85546875" style="32"/>
  </cols>
  <sheetData>
    <row r="1" spans="1:10" ht="18.75" x14ac:dyDescent="0.25">
      <c r="A1" s="56"/>
      <c r="B1" s="31"/>
      <c r="C1" s="31"/>
      <c r="D1" s="31"/>
      <c r="E1" s="31"/>
      <c r="F1" s="31"/>
      <c r="G1" s="31"/>
      <c r="H1" s="31"/>
      <c r="I1" s="31"/>
      <c r="J1" s="31"/>
    </row>
    <row r="2" spans="1:10" ht="15.6" customHeight="1" x14ac:dyDescent="0.25">
      <c r="A2" s="186" t="s">
        <v>43</v>
      </c>
      <c r="B2" s="186"/>
      <c r="C2" s="186"/>
      <c r="D2" s="186"/>
      <c r="E2" s="186"/>
      <c r="F2" s="186"/>
      <c r="G2" s="186"/>
      <c r="H2" s="52"/>
      <c r="I2" s="34"/>
      <c r="J2" s="34"/>
    </row>
    <row r="3" spans="1:10" ht="18.75" x14ac:dyDescent="0.25">
      <c r="A3" s="31"/>
      <c r="B3" s="31"/>
      <c r="C3" s="31"/>
      <c r="D3" s="31"/>
      <c r="E3" s="31"/>
      <c r="F3" s="31"/>
      <c r="G3" s="31"/>
      <c r="H3" s="31"/>
      <c r="I3" s="33"/>
      <c r="J3" s="33"/>
    </row>
    <row r="4" spans="1:10" ht="15.6" customHeight="1" x14ac:dyDescent="0.25">
      <c r="A4" s="186" t="s">
        <v>44</v>
      </c>
      <c r="B4" s="186"/>
      <c r="C4" s="186"/>
      <c r="D4" s="186"/>
      <c r="E4" s="186"/>
      <c r="F4" s="186"/>
      <c r="G4" s="186"/>
      <c r="H4" s="52"/>
      <c r="I4" s="35"/>
      <c r="J4" s="35"/>
    </row>
    <row r="5" spans="1:10" ht="18.75" x14ac:dyDescent="0.25">
      <c r="A5" s="31"/>
      <c r="B5" s="31"/>
      <c r="C5" s="31"/>
      <c r="D5" s="31"/>
      <c r="E5" s="31"/>
      <c r="F5" s="31"/>
      <c r="G5" s="31"/>
      <c r="H5" s="31"/>
      <c r="I5" s="33"/>
      <c r="J5" s="33"/>
    </row>
    <row r="6" spans="1:10" ht="25.5" x14ac:dyDescent="0.25">
      <c r="A6" s="36" t="s">
        <v>39</v>
      </c>
      <c r="B6" s="37" t="s">
        <v>22</v>
      </c>
      <c r="C6" s="38" t="s">
        <v>13</v>
      </c>
      <c r="D6" s="38" t="s">
        <v>23</v>
      </c>
      <c r="E6" s="36" t="s">
        <v>24</v>
      </c>
      <c r="F6" s="36" t="s">
        <v>25</v>
      </c>
      <c r="G6" s="36" t="s">
        <v>26</v>
      </c>
    </row>
    <row r="7" spans="1:10" s="40" customFormat="1" ht="11.2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10" x14ac:dyDescent="0.25">
      <c r="A8" s="41">
        <v>8</v>
      </c>
      <c r="B8" s="41" t="s">
        <v>45</v>
      </c>
      <c r="C8" s="41"/>
      <c r="D8" s="41"/>
      <c r="E8" s="42"/>
      <c r="F8" s="42"/>
      <c r="G8" s="42"/>
    </row>
    <row r="9" spans="1:10" x14ac:dyDescent="0.25">
      <c r="A9" s="50">
        <v>84</v>
      </c>
      <c r="B9" s="43" t="s">
        <v>46</v>
      </c>
      <c r="C9" s="41"/>
      <c r="D9" s="41"/>
      <c r="E9" s="42"/>
      <c r="F9" s="42"/>
      <c r="G9" s="42"/>
    </row>
    <row r="10" spans="1:10" x14ac:dyDescent="0.25">
      <c r="A10" s="50" t="s">
        <v>31</v>
      </c>
      <c r="B10" s="45"/>
      <c r="C10" s="43"/>
      <c r="D10" s="43"/>
      <c r="E10" s="42"/>
      <c r="F10" s="42"/>
      <c r="G10" s="42"/>
    </row>
    <row r="11" spans="1:10" x14ac:dyDescent="0.25">
      <c r="A11" s="41">
        <v>5</v>
      </c>
      <c r="B11" s="46" t="s">
        <v>47</v>
      </c>
      <c r="C11" s="43"/>
      <c r="D11" s="43"/>
      <c r="E11" s="42"/>
      <c r="F11" s="42"/>
      <c r="G11" s="42"/>
    </row>
    <row r="12" spans="1:10" x14ac:dyDescent="0.25">
      <c r="A12" s="50">
        <v>54</v>
      </c>
      <c r="B12" s="47" t="s">
        <v>48</v>
      </c>
      <c r="C12" s="43"/>
      <c r="D12" s="43"/>
      <c r="E12" s="42"/>
      <c r="F12" s="42"/>
      <c r="G12" s="42"/>
    </row>
    <row r="13" spans="1:10" x14ac:dyDescent="0.25">
      <c r="A13" s="50" t="s">
        <v>31</v>
      </c>
      <c r="B13" s="46"/>
      <c r="C13" s="43"/>
      <c r="D13" s="43"/>
      <c r="E13" s="42"/>
      <c r="F13" s="42"/>
      <c r="G13" s="42"/>
    </row>
    <row r="16" spans="1:10" ht="15.75" x14ac:dyDescent="0.25">
      <c r="B16" s="186" t="s">
        <v>49</v>
      </c>
      <c r="C16" s="186"/>
      <c r="D16" s="186"/>
      <c r="E16" s="186"/>
      <c r="F16" s="186"/>
      <c r="G16" s="186"/>
    </row>
    <row r="17" spans="1:7" ht="18.75" x14ac:dyDescent="0.25">
      <c r="B17" s="31"/>
      <c r="C17" s="31"/>
      <c r="D17" s="31"/>
      <c r="E17" s="31"/>
      <c r="F17" s="31"/>
      <c r="G17" s="31"/>
    </row>
    <row r="18" spans="1:7" ht="25.5" x14ac:dyDescent="0.25">
      <c r="A18" s="36" t="s">
        <v>39</v>
      </c>
      <c r="B18" s="37" t="s">
        <v>22</v>
      </c>
      <c r="C18" s="38" t="s">
        <v>13</v>
      </c>
      <c r="D18" s="38" t="s">
        <v>23</v>
      </c>
      <c r="E18" s="36" t="s">
        <v>24</v>
      </c>
      <c r="F18" s="36" t="s">
        <v>25</v>
      </c>
      <c r="G18" s="36" t="s">
        <v>26</v>
      </c>
    </row>
    <row r="19" spans="1:7" ht="10.15" customHeight="1" x14ac:dyDescent="0.25">
      <c r="A19" s="39">
        <v>1</v>
      </c>
      <c r="B19" s="39">
        <v>2</v>
      </c>
      <c r="C19" s="39">
        <v>3</v>
      </c>
      <c r="D19" s="39">
        <v>4</v>
      </c>
      <c r="E19" s="39">
        <v>5</v>
      </c>
      <c r="F19" s="39">
        <v>6</v>
      </c>
      <c r="G19" s="39">
        <v>7</v>
      </c>
    </row>
    <row r="20" spans="1:7" x14ac:dyDescent="0.25">
      <c r="A20" s="41">
        <v>8</v>
      </c>
      <c r="B20" s="41" t="s">
        <v>56</v>
      </c>
      <c r="C20" s="41"/>
      <c r="D20" s="41"/>
      <c r="E20" s="42"/>
      <c r="F20" s="42"/>
      <c r="G20" s="42"/>
    </row>
    <row r="21" spans="1:7" x14ac:dyDescent="0.25">
      <c r="A21" s="50">
        <v>81</v>
      </c>
      <c r="B21" s="43" t="s">
        <v>57</v>
      </c>
      <c r="C21" s="43"/>
      <c r="D21" s="43"/>
      <c r="E21" s="42"/>
      <c r="F21" s="42"/>
      <c r="G21" s="42"/>
    </row>
    <row r="22" spans="1:7" x14ac:dyDescent="0.25">
      <c r="A22" s="61" t="s">
        <v>31</v>
      </c>
      <c r="B22" s="43"/>
      <c r="C22" s="57"/>
      <c r="D22" s="57"/>
      <c r="E22" s="57"/>
      <c r="F22" s="57"/>
      <c r="G22" s="57"/>
    </row>
    <row r="23" spans="1:7" x14ac:dyDescent="0.25">
      <c r="A23" s="57"/>
      <c r="B23" s="49"/>
      <c r="C23" s="57"/>
      <c r="D23" s="57"/>
      <c r="E23" s="57"/>
      <c r="F23" s="57"/>
      <c r="G23" s="57"/>
    </row>
    <row r="24" spans="1:7" x14ac:dyDescent="0.25">
      <c r="A24" s="57"/>
      <c r="B24" s="41" t="s">
        <v>50</v>
      </c>
      <c r="C24" s="57"/>
      <c r="D24" s="57"/>
      <c r="E24" s="57"/>
      <c r="F24" s="57"/>
      <c r="G24" s="57"/>
    </row>
    <row r="25" spans="1:7" x14ac:dyDescent="0.25">
      <c r="A25" s="41">
        <v>1</v>
      </c>
      <c r="B25" s="41" t="s">
        <v>40</v>
      </c>
      <c r="C25" s="41"/>
      <c r="D25" s="41"/>
      <c r="E25" s="42"/>
      <c r="F25" s="42"/>
      <c r="G25" s="42"/>
    </row>
    <row r="26" spans="1:7" x14ac:dyDescent="0.25">
      <c r="A26" s="50">
        <v>11</v>
      </c>
      <c r="B26" s="43" t="s">
        <v>40</v>
      </c>
      <c r="C26" s="43"/>
      <c r="D26" s="43"/>
      <c r="E26" s="42"/>
      <c r="F26" s="42"/>
      <c r="G26" s="42"/>
    </row>
    <row r="27" spans="1:7" x14ac:dyDescent="0.25">
      <c r="A27" s="61" t="s">
        <v>31</v>
      </c>
      <c r="B27" s="48"/>
      <c r="C27" s="57"/>
      <c r="D27" s="57"/>
      <c r="E27" s="57"/>
      <c r="F27" s="57"/>
      <c r="G27" s="57"/>
    </row>
    <row r="28" spans="1:7" x14ac:dyDescent="0.25">
      <c r="A28" s="41">
        <v>3</v>
      </c>
      <c r="B28" s="41" t="s">
        <v>54</v>
      </c>
      <c r="C28" s="41"/>
      <c r="D28" s="41"/>
      <c r="E28" s="42"/>
      <c r="F28" s="42"/>
      <c r="G28" s="42"/>
    </row>
    <row r="29" spans="1:7" x14ac:dyDescent="0.25">
      <c r="A29" s="50">
        <v>31</v>
      </c>
      <c r="B29" s="43" t="s">
        <v>41</v>
      </c>
      <c r="C29" s="43"/>
      <c r="D29" s="43"/>
      <c r="E29" s="42"/>
      <c r="F29" s="42"/>
      <c r="G29" s="42"/>
    </row>
    <row r="30" spans="1:7" x14ac:dyDescent="0.25">
      <c r="A30" s="41">
        <v>4</v>
      </c>
      <c r="B30" s="41" t="s">
        <v>55</v>
      </c>
      <c r="C30" s="41"/>
      <c r="D30" s="41"/>
      <c r="E30" s="42"/>
      <c r="F30" s="42"/>
      <c r="G30" s="42"/>
    </row>
    <row r="31" spans="1:7" x14ac:dyDescent="0.25">
      <c r="A31" s="50">
        <v>43</v>
      </c>
      <c r="B31" s="43" t="s">
        <v>53</v>
      </c>
      <c r="C31" s="43"/>
      <c r="D31" s="43"/>
      <c r="E31" s="42"/>
      <c r="F31" s="42"/>
      <c r="G31" s="42"/>
    </row>
    <row r="32" spans="1:7" x14ac:dyDescent="0.25">
      <c r="A32" s="50" t="s">
        <v>31</v>
      </c>
      <c r="B32" s="43"/>
      <c r="C32" s="43"/>
      <c r="D32" s="43"/>
      <c r="E32" s="42"/>
      <c r="F32" s="42"/>
      <c r="G32" s="42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69"/>
  <sheetViews>
    <sheetView topLeftCell="A97" zoomScaleNormal="100" workbookViewId="0">
      <selection activeCell="E109" sqref="E109"/>
    </sheetView>
  </sheetViews>
  <sheetFormatPr defaultColWidth="8.85546875" defaultRowHeight="15" x14ac:dyDescent="0.25"/>
  <cols>
    <col min="1" max="1" width="29.140625" style="32" customWidth="1"/>
    <col min="2" max="2" width="41.85546875" style="32" customWidth="1"/>
    <col min="3" max="7" width="25.28515625" style="32" customWidth="1"/>
    <col min="8" max="16384" width="8.85546875" style="32"/>
  </cols>
  <sheetData>
    <row r="1" spans="1:7" ht="18.75" x14ac:dyDescent="0.25">
      <c r="A1" s="56"/>
      <c r="B1" s="31"/>
      <c r="C1" s="31"/>
      <c r="D1" s="31"/>
      <c r="E1" s="31"/>
      <c r="F1" s="33"/>
      <c r="G1" s="33"/>
    </row>
    <row r="2" spans="1:7" ht="15.75" x14ac:dyDescent="0.25">
      <c r="A2" s="186" t="s">
        <v>51</v>
      </c>
      <c r="B2" s="187"/>
      <c r="C2" s="187"/>
      <c r="D2" s="187"/>
      <c r="E2" s="187"/>
      <c r="F2" s="187"/>
      <c r="G2" s="187"/>
    </row>
    <row r="3" spans="1:7" ht="18.75" x14ac:dyDescent="0.25">
      <c r="A3" s="31"/>
      <c r="B3" s="31"/>
      <c r="C3" s="31"/>
      <c r="D3" s="31"/>
      <c r="E3" s="31"/>
      <c r="F3" s="33"/>
      <c r="G3" s="33"/>
    </row>
    <row r="4" spans="1:7" ht="25.5" x14ac:dyDescent="0.25">
      <c r="A4" s="36" t="s">
        <v>52</v>
      </c>
      <c r="B4" s="36" t="s">
        <v>22</v>
      </c>
      <c r="C4" s="82" t="s">
        <v>68</v>
      </c>
      <c r="D4" s="83" t="s">
        <v>69</v>
      </c>
      <c r="E4" s="83" t="s">
        <v>70</v>
      </c>
      <c r="F4" s="83" t="s">
        <v>71</v>
      </c>
      <c r="G4" s="83" t="s">
        <v>72</v>
      </c>
    </row>
    <row r="5" spans="1:7" s="40" customFormat="1" ht="11.25" x14ac:dyDescent="0.2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</row>
    <row r="6" spans="1:7" s="40" customFormat="1" ht="25.5" x14ac:dyDescent="0.2">
      <c r="A6" s="126" t="s">
        <v>129</v>
      </c>
      <c r="B6" s="134" t="s">
        <v>131</v>
      </c>
      <c r="C6" s="131">
        <f>C7</f>
        <v>569274.33000000007</v>
      </c>
      <c r="D6" s="131">
        <f t="shared" ref="D6:G6" si="0">D7</f>
        <v>770804.28</v>
      </c>
      <c r="E6" s="131">
        <f t="shared" si="0"/>
        <v>779012.99</v>
      </c>
      <c r="F6" s="131">
        <f t="shared" si="0"/>
        <v>780414.99</v>
      </c>
      <c r="G6" s="131">
        <f t="shared" si="0"/>
        <v>776642.68</v>
      </c>
    </row>
    <row r="7" spans="1:7" s="40" customFormat="1" ht="12.75" x14ac:dyDescent="0.2">
      <c r="A7" s="126" t="s">
        <v>130</v>
      </c>
      <c r="B7" s="134" t="s">
        <v>132</v>
      </c>
      <c r="C7" s="131">
        <f>C8</f>
        <v>569274.33000000007</v>
      </c>
      <c r="D7" s="131">
        <f t="shared" ref="D7:G7" si="1">D8</f>
        <v>770804.28</v>
      </c>
      <c r="E7" s="131">
        <f t="shared" si="1"/>
        <v>779012.99</v>
      </c>
      <c r="F7" s="131">
        <f t="shared" si="1"/>
        <v>780414.99</v>
      </c>
      <c r="G7" s="131">
        <f t="shared" si="1"/>
        <v>776642.68</v>
      </c>
    </row>
    <row r="8" spans="1:7" s="40" customFormat="1" ht="25.5" x14ac:dyDescent="0.2">
      <c r="A8" s="126" t="s">
        <v>133</v>
      </c>
      <c r="B8" s="134" t="s">
        <v>145</v>
      </c>
      <c r="C8" s="131">
        <f>C9+C16</f>
        <v>569274.33000000007</v>
      </c>
      <c r="D8" s="131">
        <f>D9+D16</f>
        <v>770804.28</v>
      </c>
      <c r="E8" s="131">
        <f>E9+E16</f>
        <v>779012.99</v>
      </c>
      <c r="F8" s="131">
        <f>F9+F16</f>
        <v>780414.99</v>
      </c>
      <c r="G8" s="131">
        <f>G9+G16</f>
        <v>776642.68</v>
      </c>
    </row>
    <row r="9" spans="1:7" ht="15" customHeight="1" x14ac:dyDescent="0.25">
      <c r="A9" s="113" t="s">
        <v>97</v>
      </c>
      <c r="B9" s="99" t="s">
        <v>134</v>
      </c>
      <c r="C9" s="100">
        <f>C10</f>
        <v>29842.129999999997</v>
      </c>
      <c r="D9" s="100">
        <f t="shared" ref="D9:G10" si="2">D10</f>
        <v>36660.28</v>
      </c>
      <c r="E9" s="100">
        <f t="shared" si="2"/>
        <v>34321.25</v>
      </c>
      <c r="F9" s="100">
        <f t="shared" si="2"/>
        <v>34321.25</v>
      </c>
      <c r="G9" s="100">
        <f t="shared" si="2"/>
        <v>34321.25</v>
      </c>
    </row>
    <row r="10" spans="1:7" ht="18.75" customHeight="1" x14ac:dyDescent="0.25">
      <c r="A10" s="113" t="s">
        <v>98</v>
      </c>
      <c r="B10" s="99" t="s">
        <v>135</v>
      </c>
      <c r="C10" s="101">
        <f>C11</f>
        <v>29842.129999999997</v>
      </c>
      <c r="D10" s="101">
        <f t="shared" si="2"/>
        <v>36660.28</v>
      </c>
      <c r="E10" s="101">
        <f t="shared" si="2"/>
        <v>34321.25</v>
      </c>
      <c r="F10" s="101">
        <f t="shared" si="2"/>
        <v>34321.25</v>
      </c>
      <c r="G10" s="101">
        <f t="shared" si="2"/>
        <v>34321.25</v>
      </c>
    </row>
    <row r="11" spans="1:7" ht="30" customHeight="1" x14ac:dyDescent="0.25">
      <c r="A11" s="113" t="s">
        <v>99</v>
      </c>
      <c r="B11" s="99" t="s">
        <v>100</v>
      </c>
      <c r="C11" s="101">
        <f>C12</f>
        <v>29842.129999999997</v>
      </c>
      <c r="D11" s="93">
        <f t="shared" ref="D11:G12" si="3">D12</f>
        <v>36660.28</v>
      </c>
      <c r="E11" s="93">
        <f t="shared" si="3"/>
        <v>34321.25</v>
      </c>
      <c r="F11" s="93">
        <f t="shared" si="3"/>
        <v>34321.25</v>
      </c>
      <c r="G11" s="93">
        <f t="shared" si="3"/>
        <v>34321.25</v>
      </c>
    </row>
    <row r="12" spans="1:7" s="58" customFormat="1" x14ac:dyDescent="0.25">
      <c r="A12" s="114" t="s">
        <v>101</v>
      </c>
      <c r="B12" s="102" t="s">
        <v>102</v>
      </c>
      <c r="C12" s="106">
        <f>C13</f>
        <v>29842.129999999997</v>
      </c>
      <c r="D12" s="88">
        <f t="shared" si="3"/>
        <v>36660.28</v>
      </c>
      <c r="E12" s="88">
        <f t="shared" si="3"/>
        <v>34321.25</v>
      </c>
      <c r="F12" s="88">
        <f t="shared" si="3"/>
        <v>34321.25</v>
      </c>
      <c r="G12" s="88">
        <f t="shared" si="3"/>
        <v>34321.25</v>
      </c>
    </row>
    <row r="13" spans="1:7" x14ac:dyDescent="0.25">
      <c r="A13" s="115">
        <v>3</v>
      </c>
      <c r="B13" s="103" t="s">
        <v>33</v>
      </c>
      <c r="C13" s="105">
        <f>C14+C15</f>
        <v>29842.129999999997</v>
      </c>
      <c r="D13" s="104">
        <f t="shared" ref="D13:G13" si="4">D14+D15</f>
        <v>36660.28</v>
      </c>
      <c r="E13" s="104">
        <f t="shared" si="4"/>
        <v>34321.25</v>
      </c>
      <c r="F13" s="104">
        <f t="shared" si="4"/>
        <v>34321.25</v>
      </c>
      <c r="G13" s="104">
        <f t="shared" si="4"/>
        <v>34321.25</v>
      </c>
    </row>
    <row r="14" spans="1:7" x14ac:dyDescent="0.25">
      <c r="A14" s="115">
        <v>32</v>
      </c>
      <c r="B14" s="103" t="s">
        <v>35</v>
      </c>
      <c r="C14" s="105">
        <v>29601.94</v>
      </c>
      <c r="D14" s="105">
        <v>36160.28</v>
      </c>
      <c r="E14" s="96">
        <v>33821.25</v>
      </c>
      <c r="F14" s="96">
        <v>33821.25</v>
      </c>
      <c r="G14" s="96">
        <v>33821.25</v>
      </c>
    </row>
    <row r="15" spans="1:7" x14ac:dyDescent="0.25">
      <c r="A15" s="115">
        <v>34</v>
      </c>
      <c r="B15" s="103" t="s">
        <v>65</v>
      </c>
      <c r="C15" s="105">
        <v>240.19</v>
      </c>
      <c r="D15" s="105">
        <v>500</v>
      </c>
      <c r="E15" s="105">
        <v>500</v>
      </c>
      <c r="F15" s="105">
        <v>500</v>
      </c>
      <c r="G15" s="105">
        <v>500</v>
      </c>
    </row>
    <row r="16" spans="1:7" ht="43.5" customHeight="1" x14ac:dyDescent="0.25">
      <c r="A16" s="113" t="s">
        <v>103</v>
      </c>
      <c r="B16" s="99" t="s">
        <v>104</v>
      </c>
      <c r="C16" s="101">
        <f>C17+C61</f>
        <v>539432.20000000007</v>
      </c>
      <c r="D16" s="101">
        <f>D17+D61</f>
        <v>734144</v>
      </c>
      <c r="E16" s="101">
        <f>E17+E61</f>
        <v>744691.74</v>
      </c>
      <c r="F16" s="101">
        <f>F17+F61</f>
        <v>746093.74</v>
      </c>
      <c r="G16" s="101">
        <f>G17+G61</f>
        <v>742321.43</v>
      </c>
    </row>
    <row r="17" spans="1:7" ht="43.5" customHeight="1" x14ac:dyDescent="0.25">
      <c r="A17" s="113" t="s">
        <v>105</v>
      </c>
      <c r="B17" s="99" t="s">
        <v>106</v>
      </c>
      <c r="C17" s="101">
        <f>C18+C31+C35+C47+C55+C39+C43</f>
        <v>27293.85</v>
      </c>
      <c r="D17" s="101">
        <f t="shared" ref="D17:G17" si="5">D18+D31+D35+D47+D55+D39+D43</f>
        <v>7278</v>
      </c>
      <c r="E17" s="101">
        <f>E18+E31+E35+E47+E55+E39+E43</f>
        <v>30591.74</v>
      </c>
      <c r="F17" s="101">
        <f>F18+F31+F35+F47+F55+F39+F43</f>
        <v>31993.74</v>
      </c>
      <c r="G17" s="101">
        <f t="shared" si="5"/>
        <v>28221.429999999997</v>
      </c>
    </row>
    <row r="18" spans="1:7" ht="28.5" customHeight="1" x14ac:dyDescent="0.25">
      <c r="A18" s="80" t="s">
        <v>107</v>
      </c>
      <c r="B18" s="133" t="s">
        <v>108</v>
      </c>
      <c r="C18" s="101">
        <f>C19</f>
        <v>0</v>
      </c>
      <c r="D18" s="107">
        <f t="shared" ref="D18:G19" si="6">D19</f>
        <v>3600</v>
      </c>
      <c r="E18" s="107">
        <f>E19+E23+E27</f>
        <v>12019.980000000001</v>
      </c>
      <c r="F18" s="107">
        <f t="shared" ref="F18:G18" si="7">F19+F23+F27</f>
        <v>12019.980000000001</v>
      </c>
      <c r="G18" s="107">
        <f t="shared" si="7"/>
        <v>8707.6699999999983</v>
      </c>
    </row>
    <row r="19" spans="1:7" x14ac:dyDescent="0.25">
      <c r="A19" s="114" t="s">
        <v>109</v>
      </c>
      <c r="B19" s="102" t="s">
        <v>40</v>
      </c>
      <c r="C19" s="106">
        <f>C20</f>
        <v>0</v>
      </c>
      <c r="D19" s="108">
        <f t="shared" si="6"/>
        <v>3600</v>
      </c>
      <c r="E19" s="108">
        <f t="shared" si="6"/>
        <v>1287.77</v>
      </c>
      <c r="F19" s="108">
        <f t="shared" si="6"/>
        <v>1287.77</v>
      </c>
      <c r="G19" s="108">
        <f t="shared" si="6"/>
        <v>932.9</v>
      </c>
    </row>
    <row r="20" spans="1:7" s="58" customFormat="1" x14ac:dyDescent="0.25">
      <c r="A20" s="115">
        <v>3</v>
      </c>
      <c r="B20" s="103" t="s">
        <v>33</v>
      </c>
      <c r="C20" s="105">
        <f>C21+C22</f>
        <v>0</v>
      </c>
      <c r="D20" s="104">
        <f>D22+D21</f>
        <v>3600</v>
      </c>
      <c r="E20" s="104">
        <f t="shared" ref="E20:G20" si="8">E22+E21</f>
        <v>1287.77</v>
      </c>
      <c r="F20" s="104">
        <f t="shared" si="8"/>
        <v>1287.77</v>
      </c>
      <c r="G20" s="104">
        <f t="shared" si="8"/>
        <v>932.9</v>
      </c>
    </row>
    <row r="21" spans="1:7" x14ac:dyDescent="0.25">
      <c r="A21" s="115">
        <v>31</v>
      </c>
      <c r="B21" s="103" t="s">
        <v>34</v>
      </c>
      <c r="C21" s="135">
        <v>0</v>
      </c>
      <c r="D21" s="109">
        <v>2700</v>
      </c>
      <c r="E21" s="109">
        <v>1206.71</v>
      </c>
      <c r="F21" s="109">
        <v>1206.71</v>
      </c>
      <c r="G21" s="109">
        <v>872.11</v>
      </c>
    </row>
    <row r="22" spans="1:7" x14ac:dyDescent="0.25">
      <c r="A22" s="115">
        <v>32</v>
      </c>
      <c r="B22" s="103" t="s">
        <v>35</v>
      </c>
      <c r="C22" s="135">
        <v>0</v>
      </c>
      <c r="D22" s="109">
        <v>900</v>
      </c>
      <c r="E22" s="109">
        <v>81.06</v>
      </c>
      <c r="F22" s="109">
        <v>81.06</v>
      </c>
      <c r="G22" s="109">
        <v>60.79</v>
      </c>
    </row>
    <row r="23" spans="1:7" x14ac:dyDescent="0.25">
      <c r="A23" s="114" t="s">
        <v>165</v>
      </c>
      <c r="B23" s="102" t="s">
        <v>122</v>
      </c>
      <c r="C23" s="135"/>
      <c r="D23" s="109"/>
      <c r="E23" s="109">
        <f>E24</f>
        <v>1609.83</v>
      </c>
      <c r="F23" s="109">
        <f t="shared" ref="F23:G23" si="9">F24</f>
        <v>1609.83</v>
      </c>
      <c r="G23" s="109">
        <f t="shared" si="9"/>
        <v>1166.22</v>
      </c>
    </row>
    <row r="24" spans="1:7" x14ac:dyDescent="0.25">
      <c r="A24" s="115">
        <v>3</v>
      </c>
      <c r="B24" s="103" t="s">
        <v>33</v>
      </c>
      <c r="C24" s="135"/>
      <c r="D24" s="109"/>
      <c r="E24" s="109">
        <f>E25+E26</f>
        <v>1609.83</v>
      </c>
      <c r="F24" s="109">
        <f>F25+F26</f>
        <v>1609.83</v>
      </c>
      <c r="G24" s="109">
        <f>G25+G26</f>
        <v>1166.22</v>
      </c>
    </row>
    <row r="25" spans="1:7" x14ac:dyDescent="0.25">
      <c r="A25" s="115">
        <v>31</v>
      </c>
      <c r="B25" s="103" t="s">
        <v>34</v>
      </c>
      <c r="C25" s="135"/>
      <c r="D25" s="109"/>
      <c r="E25" s="109">
        <v>1508.5</v>
      </c>
      <c r="F25" s="109">
        <v>1508.5</v>
      </c>
      <c r="G25" s="109">
        <v>1090.22</v>
      </c>
    </row>
    <row r="26" spans="1:7" x14ac:dyDescent="0.25">
      <c r="A26" s="115">
        <v>32</v>
      </c>
      <c r="B26" s="103" t="s">
        <v>35</v>
      </c>
      <c r="C26" s="135"/>
      <c r="D26" s="109"/>
      <c r="E26" s="109">
        <v>101.33</v>
      </c>
      <c r="F26" s="109">
        <v>101.33</v>
      </c>
      <c r="G26" s="109">
        <v>76</v>
      </c>
    </row>
    <row r="27" spans="1:7" x14ac:dyDescent="0.25">
      <c r="A27" s="114" t="s">
        <v>161</v>
      </c>
      <c r="B27" s="102" t="s">
        <v>162</v>
      </c>
      <c r="C27" s="135"/>
      <c r="D27" s="109"/>
      <c r="E27" s="109">
        <f>E28</f>
        <v>9122.380000000001</v>
      </c>
      <c r="F27" s="109">
        <f t="shared" ref="F27:G27" si="10">F28</f>
        <v>9122.380000000001</v>
      </c>
      <c r="G27" s="109">
        <f t="shared" si="10"/>
        <v>6608.5499999999993</v>
      </c>
    </row>
    <row r="28" spans="1:7" x14ac:dyDescent="0.25">
      <c r="A28" s="115">
        <v>3</v>
      </c>
      <c r="B28" s="103" t="s">
        <v>33</v>
      </c>
      <c r="C28" s="135"/>
      <c r="D28" s="109"/>
      <c r="E28" s="109">
        <f>E29+E30</f>
        <v>9122.380000000001</v>
      </c>
      <c r="F28" s="109">
        <f t="shared" ref="F28:G28" si="11">F29+F30</f>
        <v>9122.380000000001</v>
      </c>
      <c r="G28" s="109">
        <f t="shared" si="11"/>
        <v>6608.5499999999993</v>
      </c>
    </row>
    <row r="29" spans="1:7" x14ac:dyDescent="0.25">
      <c r="A29" s="115">
        <v>31</v>
      </c>
      <c r="B29" s="103" t="s">
        <v>34</v>
      </c>
      <c r="C29" s="135"/>
      <c r="D29" s="109"/>
      <c r="E29" s="110">
        <v>8548.18</v>
      </c>
      <c r="F29" s="110">
        <v>8548.18</v>
      </c>
      <c r="G29" s="110">
        <v>6177.9</v>
      </c>
    </row>
    <row r="30" spans="1:7" x14ac:dyDescent="0.25">
      <c r="A30" s="115">
        <v>32</v>
      </c>
      <c r="B30" s="103" t="s">
        <v>35</v>
      </c>
      <c r="C30" s="135"/>
      <c r="D30" s="109"/>
      <c r="E30" s="110">
        <v>574.20000000000005</v>
      </c>
      <c r="F30" s="110">
        <v>574.20000000000005</v>
      </c>
      <c r="G30" s="110">
        <v>430.65</v>
      </c>
    </row>
    <row r="31" spans="1:7" ht="25.5" x14ac:dyDescent="0.25">
      <c r="A31" s="80" t="s">
        <v>110</v>
      </c>
      <c r="B31" s="112" t="s">
        <v>111</v>
      </c>
      <c r="C31" s="136">
        <f>C32</f>
        <v>839.98</v>
      </c>
      <c r="D31" s="93">
        <f t="shared" ref="D31:G33" si="12">D32</f>
        <v>0</v>
      </c>
      <c r="E31" s="93">
        <f t="shared" si="12"/>
        <v>0</v>
      </c>
      <c r="F31" s="93">
        <f t="shared" si="12"/>
        <v>0</v>
      </c>
      <c r="G31" s="93">
        <f t="shared" si="12"/>
        <v>0</v>
      </c>
    </row>
    <row r="32" spans="1:7" x14ac:dyDescent="0.25">
      <c r="A32" s="114" t="s">
        <v>109</v>
      </c>
      <c r="B32" s="102" t="s">
        <v>40</v>
      </c>
      <c r="C32" s="137">
        <f>C33</f>
        <v>839.98</v>
      </c>
      <c r="D32" s="88">
        <f t="shared" si="12"/>
        <v>0</v>
      </c>
      <c r="E32" s="88">
        <f t="shared" si="12"/>
        <v>0</v>
      </c>
      <c r="F32" s="88">
        <f t="shared" si="12"/>
        <v>0</v>
      </c>
      <c r="G32" s="88">
        <f t="shared" si="12"/>
        <v>0</v>
      </c>
    </row>
    <row r="33" spans="1:7" x14ac:dyDescent="0.25">
      <c r="A33" s="115">
        <v>3</v>
      </c>
      <c r="B33" s="103" t="s">
        <v>33</v>
      </c>
      <c r="C33" s="135">
        <f>C34</f>
        <v>839.98</v>
      </c>
      <c r="D33" s="96">
        <f t="shared" si="12"/>
        <v>0</v>
      </c>
      <c r="E33" s="96">
        <f t="shared" si="12"/>
        <v>0</v>
      </c>
      <c r="F33" s="96">
        <f t="shared" si="12"/>
        <v>0</v>
      </c>
      <c r="G33" s="96">
        <f t="shared" si="12"/>
        <v>0</v>
      </c>
    </row>
    <row r="34" spans="1:7" x14ac:dyDescent="0.25">
      <c r="A34" s="115">
        <v>32</v>
      </c>
      <c r="B34" s="103" t="s">
        <v>35</v>
      </c>
      <c r="C34" s="135">
        <v>839.98</v>
      </c>
      <c r="D34" s="96"/>
      <c r="E34" s="135">
        <v>0</v>
      </c>
      <c r="F34" s="135">
        <v>0</v>
      </c>
      <c r="G34" s="135">
        <v>0</v>
      </c>
    </row>
    <row r="35" spans="1:7" ht="15" customHeight="1" x14ac:dyDescent="0.25">
      <c r="A35" s="113" t="s">
        <v>112</v>
      </c>
      <c r="B35" s="99" t="s">
        <v>113</v>
      </c>
      <c r="C35" s="151">
        <f>C36</f>
        <v>491</v>
      </c>
      <c r="D35" s="93">
        <f t="shared" ref="D35:G36" si="13">D36</f>
        <v>600</v>
      </c>
      <c r="E35" s="93">
        <f t="shared" si="13"/>
        <v>700</v>
      </c>
      <c r="F35" s="93">
        <f t="shared" si="13"/>
        <v>700</v>
      </c>
      <c r="G35" s="93">
        <f t="shared" si="13"/>
        <v>700</v>
      </c>
    </row>
    <row r="36" spans="1:7" x14ac:dyDescent="0.25">
      <c r="A36" s="114" t="s">
        <v>109</v>
      </c>
      <c r="B36" s="102" t="s">
        <v>40</v>
      </c>
      <c r="C36" s="138">
        <f>C37</f>
        <v>491</v>
      </c>
      <c r="D36" s="88">
        <f t="shared" si="13"/>
        <v>600</v>
      </c>
      <c r="E36" s="88">
        <f t="shared" si="13"/>
        <v>700</v>
      </c>
      <c r="F36" s="88">
        <f t="shared" si="13"/>
        <v>700</v>
      </c>
      <c r="G36" s="88">
        <f t="shared" si="13"/>
        <v>700</v>
      </c>
    </row>
    <row r="37" spans="1:7" x14ac:dyDescent="0.25">
      <c r="A37" s="115">
        <v>3</v>
      </c>
      <c r="B37" s="103" t="s">
        <v>33</v>
      </c>
      <c r="C37" s="135">
        <f>C38</f>
        <v>491</v>
      </c>
      <c r="D37" s="96">
        <f>D38</f>
        <v>600</v>
      </c>
      <c r="E37" s="96">
        <f t="shared" ref="E37:G37" si="14">E38</f>
        <v>700</v>
      </c>
      <c r="F37" s="96">
        <f t="shared" si="14"/>
        <v>700</v>
      </c>
      <c r="G37" s="96">
        <f t="shared" si="14"/>
        <v>700</v>
      </c>
    </row>
    <row r="38" spans="1:7" x14ac:dyDescent="0.25">
      <c r="A38" s="115">
        <v>32</v>
      </c>
      <c r="B38" s="103" t="s">
        <v>35</v>
      </c>
      <c r="C38" s="135">
        <v>491</v>
      </c>
      <c r="D38" s="135">
        <v>600</v>
      </c>
      <c r="E38" s="135">
        <v>700</v>
      </c>
      <c r="F38" s="135">
        <v>700</v>
      </c>
      <c r="G38" s="135">
        <v>700</v>
      </c>
    </row>
    <row r="39" spans="1:7" s="128" customFormat="1" ht="14.25" x14ac:dyDescent="0.2">
      <c r="A39" s="124" t="s">
        <v>150</v>
      </c>
      <c r="B39" s="99" t="s">
        <v>149</v>
      </c>
      <c r="C39" s="139">
        <f>C40</f>
        <v>982.78</v>
      </c>
      <c r="D39" s="139">
        <f t="shared" ref="D39:G39" si="15">D40</f>
        <v>1200</v>
      </c>
      <c r="E39" s="139">
        <f t="shared" si="15"/>
        <v>1052.26</v>
      </c>
      <c r="F39" s="139">
        <f t="shared" si="15"/>
        <v>1052.26</v>
      </c>
      <c r="G39" s="139">
        <f t="shared" si="15"/>
        <v>1052.26</v>
      </c>
    </row>
    <row r="40" spans="1:7" s="129" customFormat="1" x14ac:dyDescent="0.25">
      <c r="A40" s="125" t="str">
        <f>'[1]POSEBNI DIO'!B47</f>
        <v>Izvor</v>
      </c>
      <c r="B40" s="102" t="s">
        <v>160</v>
      </c>
      <c r="C40" s="140">
        <f>C41</f>
        <v>982.78</v>
      </c>
      <c r="D40" s="140">
        <f t="shared" ref="D40:G40" si="16">D41</f>
        <v>1200</v>
      </c>
      <c r="E40" s="140">
        <f t="shared" si="16"/>
        <v>1052.26</v>
      </c>
      <c r="F40" s="140">
        <f t="shared" si="16"/>
        <v>1052.26</v>
      </c>
      <c r="G40" s="140">
        <f t="shared" si="16"/>
        <v>1052.26</v>
      </c>
    </row>
    <row r="41" spans="1:7" x14ac:dyDescent="0.25">
      <c r="A41" s="115">
        <f>'[1]POSEBNI DIO'!B48</f>
        <v>3</v>
      </c>
      <c r="B41" s="103" t="str">
        <f>'[1]POSEBNI DIO'!C48</f>
        <v>Rashodi poslovanja</v>
      </c>
      <c r="C41" s="135">
        <f>C42</f>
        <v>982.78</v>
      </c>
      <c r="D41" s="135">
        <f t="shared" ref="D41:G41" si="17">D42</f>
        <v>1200</v>
      </c>
      <c r="E41" s="135">
        <f t="shared" si="17"/>
        <v>1052.26</v>
      </c>
      <c r="F41" s="135">
        <f t="shared" si="17"/>
        <v>1052.26</v>
      </c>
      <c r="G41" s="135">
        <f t="shared" si="17"/>
        <v>1052.26</v>
      </c>
    </row>
    <row r="42" spans="1:7" x14ac:dyDescent="0.25">
      <c r="A42" s="115">
        <f>'[1]POSEBNI DIO'!B49</f>
        <v>32</v>
      </c>
      <c r="B42" s="103" t="str">
        <f>'[1]POSEBNI DIO'!C49</f>
        <v>Materijalni rashodi</v>
      </c>
      <c r="C42" s="135">
        <v>982.78</v>
      </c>
      <c r="D42" s="135">
        <v>1200</v>
      </c>
      <c r="E42" s="135">
        <v>1052.26</v>
      </c>
      <c r="F42" s="135">
        <v>1052.26</v>
      </c>
      <c r="G42" s="135">
        <v>1052.26</v>
      </c>
    </row>
    <row r="43" spans="1:7" x14ac:dyDescent="0.25">
      <c r="A43" s="124" t="s">
        <v>158</v>
      </c>
      <c r="B43" s="158" t="s">
        <v>155</v>
      </c>
      <c r="C43" s="139">
        <f>C44</f>
        <v>0</v>
      </c>
      <c r="D43" s="139">
        <f t="shared" ref="D43:G44" si="18">D44</f>
        <v>0</v>
      </c>
      <c r="E43" s="139">
        <f t="shared" si="18"/>
        <v>467</v>
      </c>
      <c r="F43" s="139">
        <f t="shared" si="18"/>
        <v>1869</v>
      </c>
      <c r="G43" s="139">
        <f t="shared" si="18"/>
        <v>1869</v>
      </c>
    </row>
    <row r="44" spans="1:7" x14ac:dyDescent="0.25">
      <c r="A44" s="115" t="s">
        <v>156</v>
      </c>
      <c r="B44" s="102" t="s">
        <v>157</v>
      </c>
      <c r="C44" s="135">
        <f>C45</f>
        <v>0</v>
      </c>
      <c r="D44" s="135">
        <f t="shared" si="18"/>
        <v>0</v>
      </c>
      <c r="E44" s="135">
        <f t="shared" si="18"/>
        <v>467</v>
      </c>
      <c r="F44" s="135">
        <f t="shared" si="18"/>
        <v>1869</v>
      </c>
      <c r="G44" s="135">
        <f t="shared" si="18"/>
        <v>1869</v>
      </c>
    </row>
    <row r="45" spans="1:7" x14ac:dyDescent="0.25">
      <c r="A45" s="115">
        <v>3</v>
      </c>
      <c r="B45" s="102" t="s">
        <v>33</v>
      </c>
      <c r="C45" s="135">
        <f>C46</f>
        <v>0</v>
      </c>
      <c r="D45" s="135">
        <f t="shared" ref="D45:G45" si="19">D46</f>
        <v>0</v>
      </c>
      <c r="E45" s="135">
        <f t="shared" si="19"/>
        <v>467</v>
      </c>
      <c r="F45" s="135">
        <f t="shared" si="19"/>
        <v>1869</v>
      </c>
      <c r="G45" s="135">
        <f t="shared" si="19"/>
        <v>1869</v>
      </c>
    </row>
    <row r="46" spans="1:7" x14ac:dyDescent="0.25">
      <c r="A46" s="115">
        <v>32</v>
      </c>
      <c r="B46" s="102" t="s">
        <v>35</v>
      </c>
      <c r="C46" s="135">
        <v>0</v>
      </c>
      <c r="D46" s="135">
        <v>0</v>
      </c>
      <c r="E46" s="135">
        <v>467</v>
      </c>
      <c r="F46" s="135">
        <v>1869</v>
      </c>
      <c r="G46" s="135">
        <v>1869</v>
      </c>
    </row>
    <row r="47" spans="1:7" ht="28.5" customHeight="1" x14ac:dyDescent="0.25">
      <c r="A47" s="80" t="s">
        <v>159</v>
      </c>
      <c r="B47" s="99" t="s">
        <v>114</v>
      </c>
      <c r="C47" s="136">
        <f>C48</f>
        <v>24382.25</v>
      </c>
      <c r="D47" s="93">
        <f t="shared" ref="D47:G47" si="20">D48</f>
        <v>1463</v>
      </c>
      <c r="E47" s="93">
        <f t="shared" si="20"/>
        <v>13750</v>
      </c>
      <c r="F47" s="93">
        <f t="shared" si="20"/>
        <v>13750</v>
      </c>
      <c r="G47" s="93">
        <f t="shared" si="20"/>
        <v>13750</v>
      </c>
    </row>
    <row r="48" spans="1:7" x14ac:dyDescent="0.25">
      <c r="A48" s="114" t="s">
        <v>109</v>
      </c>
      <c r="B48" s="102" t="s">
        <v>40</v>
      </c>
      <c r="C48" s="141">
        <f>C49+C53</f>
        <v>24382.25</v>
      </c>
      <c r="D48" s="141">
        <f>D49+D53</f>
        <v>1463</v>
      </c>
      <c r="E48" s="88">
        <f>E49+E53</f>
        <v>13750</v>
      </c>
      <c r="F48" s="88">
        <f t="shared" ref="F48:G48" si="21">F49+F53</f>
        <v>13750</v>
      </c>
      <c r="G48" s="88">
        <f t="shared" si="21"/>
        <v>13750</v>
      </c>
    </row>
    <row r="49" spans="1:7" x14ac:dyDescent="0.25">
      <c r="A49" s="115">
        <v>3</v>
      </c>
      <c r="B49" s="103" t="s">
        <v>33</v>
      </c>
      <c r="C49" s="135">
        <f>C51+C52+C50</f>
        <v>23957.25</v>
      </c>
      <c r="D49" s="135">
        <f t="shared" ref="D49:G49" si="22">D51+D52</f>
        <v>800</v>
      </c>
      <c r="E49" s="135">
        <f t="shared" si="22"/>
        <v>10250</v>
      </c>
      <c r="F49" s="135">
        <f t="shared" si="22"/>
        <v>10250</v>
      </c>
      <c r="G49" s="135">
        <f t="shared" si="22"/>
        <v>10250</v>
      </c>
    </row>
    <row r="50" spans="1:7" x14ac:dyDescent="0.25">
      <c r="A50" s="115">
        <v>31</v>
      </c>
      <c r="B50" s="103" t="s">
        <v>34</v>
      </c>
      <c r="C50" s="135">
        <v>41.96</v>
      </c>
      <c r="D50" s="135"/>
      <c r="E50" s="135"/>
      <c r="F50" s="135"/>
      <c r="G50" s="135"/>
    </row>
    <row r="51" spans="1:7" x14ac:dyDescent="0.25">
      <c r="A51" s="115">
        <v>32</v>
      </c>
      <c r="B51" s="103" t="s">
        <v>35</v>
      </c>
      <c r="C51" s="135">
        <v>23680.400000000001</v>
      </c>
      <c r="D51" s="135">
        <v>800</v>
      </c>
      <c r="E51" s="135">
        <v>10250</v>
      </c>
      <c r="F51" s="135">
        <v>10250</v>
      </c>
      <c r="G51" s="135">
        <v>10250</v>
      </c>
    </row>
    <row r="52" spans="1:7" x14ac:dyDescent="0.25">
      <c r="A52" s="115">
        <v>34</v>
      </c>
      <c r="B52" s="103" t="s">
        <v>65</v>
      </c>
      <c r="C52" s="135">
        <v>234.89</v>
      </c>
      <c r="D52" s="135">
        <v>0</v>
      </c>
      <c r="E52" s="135">
        <v>0</v>
      </c>
      <c r="F52" s="135">
        <v>0</v>
      </c>
      <c r="G52" s="135">
        <v>0</v>
      </c>
    </row>
    <row r="53" spans="1:7" x14ac:dyDescent="0.25">
      <c r="A53" s="115">
        <v>4</v>
      </c>
      <c r="B53" s="103" t="s">
        <v>36</v>
      </c>
      <c r="C53" s="135">
        <f>C54</f>
        <v>425</v>
      </c>
      <c r="D53" s="135">
        <f>D54</f>
        <v>663</v>
      </c>
      <c r="E53" s="135">
        <f>E54</f>
        <v>3500</v>
      </c>
      <c r="F53" s="135">
        <f t="shared" ref="F53:G53" si="23">F54</f>
        <v>3500</v>
      </c>
      <c r="G53" s="135">
        <f t="shared" si="23"/>
        <v>3500</v>
      </c>
    </row>
    <row r="54" spans="1:7" x14ac:dyDescent="0.25">
      <c r="A54" s="115">
        <v>42</v>
      </c>
      <c r="B54" s="103" t="s">
        <v>36</v>
      </c>
      <c r="C54" s="135">
        <v>425</v>
      </c>
      <c r="D54" s="135">
        <v>663</v>
      </c>
      <c r="E54" s="135">
        <v>3500</v>
      </c>
      <c r="F54" s="135">
        <v>3500</v>
      </c>
      <c r="G54" s="135">
        <v>3500</v>
      </c>
    </row>
    <row r="55" spans="1:7" ht="32.25" customHeight="1" x14ac:dyDescent="0.25">
      <c r="A55" s="113" t="s">
        <v>115</v>
      </c>
      <c r="B55" s="99" t="s">
        <v>106</v>
      </c>
      <c r="C55" s="151">
        <f>C56</f>
        <v>597.83999999999992</v>
      </c>
      <c r="D55" s="93">
        <f t="shared" ref="D55:G56" si="24">D56</f>
        <v>415</v>
      </c>
      <c r="E55" s="93">
        <f t="shared" si="24"/>
        <v>2602.5</v>
      </c>
      <c r="F55" s="93">
        <f t="shared" si="24"/>
        <v>2602.5</v>
      </c>
      <c r="G55" s="93">
        <f t="shared" si="24"/>
        <v>2142.5</v>
      </c>
    </row>
    <row r="56" spans="1:7" x14ac:dyDescent="0.25">
      <c r="A56" s="114" t="s">
        <v>109</v>
      </c>
      <c r="B56" s="102" t="s">
        <v>40</v>
      </c>
      <c r="C56" s="141">
        <f>C57</f>
        <v>597.83999999999992</v>
      </c>
      <c r="D56" s="88">
        <f t="shared" si="24"/>
        <v>415</v>
      </c>
      <c r="E56" s="88">
        <f t="shared" si="24"/>
        <v>2602.5</v>
      </c>
      <c r="F56" s="88">
        <f t="shared" si="24"/>
        <v>2602.5</v>
      </c>
      <c r="G56" s="88">
        <f t="shared" si="24"/>
        <v>2142.5</v>
      </c>
    </row>
    <row r="57" spans="1:7" x14ac:dyDescent="0.25">
      <c r="A57" s="115">
        <v>3</v>
      </c>
      <c r="B57" s="103" t="s">
        <v>33</v>
      </c>
      <c r="C57" s="152">
        <f>C59+C58+C60</f>
        <v>597.83999999999992</v>
      </c>
      <c r="D57" s="152">
        <f t="shared" ref="D57:G57" si="25">D59+D58+D60</f>
        <v>415</v>
      </c>
      <c r="E57" s="152">
        <f t="shared" si="25"/>
        <v>2602.5</v>
      </c>
      <c r="F57" s="152">
        <f t="shared" si="25"/>
        <v>2602.5</v>
      </c>
      <c r="G57" s="152">
        <f t="shared" si="25"/>
        <v>2142.5</v>
      </c>
    </row>
    <row r="58" spans="1:7" x14ac:dyDescent="0.25">
      <c r="A58" s="115">
        <v>31</v>
      </c>
      <c r="B58" s="103" t="s">
        <v>34</v>
      </c>
      <c r="C58" s="152">
        <v>100</v>
      </c>
      <c r="D58" s="96">
        <v>300</v>
      </c>
      <c r="E58" s="96">
        <v>0</v>
      </c>
      <c r="F58" s="96">
        <v>0</v>
      </c>
      <c r="G58" s="96">
        <v>0</v>
      </c>
    </row>
    <row r="59" spans="1:7" x14ac:dyDescent="0.25">
      <c r="A59" s="115">
        <v>32</v>
      </c>
      <c r="B59" s="103" t="s">
        <v>35</v>
      </c>
      <c r="C59" s="153">
        <v>497.84</v>
      </c>
      <c r="D59" s="135">
        <v>115</v>
      </c>
      <c r="E59" s="135">
        <v>1212.5</v>
      </c>
      <c r="F59" s="135">
        <v>1212.5</v>
      </c>
      <c r="G59" s="135">
        <v>1212.5</v>
      </c>
    </row>
    <row r="60" spans="1:7" ht="25.5" x14ac:dyDescent="0.25">
      <c r="A60" s="115">
        <v>37</v>
      </c>
      <c r="B60" s="103" t="s">
        <v>154</v>
      </c>
      <c r="C60" s="153"/>
      <c r="D60" s="135"/>
      <c r="E60" s="135">
        <v>1390</v>
      </c>
      <c r="F60" s="135">
        <v>1390</v>
      </c>
      <c r="G60" s="135">
        <v>930</v>
      </c>
    </row>
    <row r="61" spans="1:7" x14ac:dyDescent="0.25">
      <c r="A61" s="113" t="s">
        <v>116</v>
      </c>
      <c r="B61" s="99" t="s">
        <v>117</v>
      </c>
      <c r="C61" s="136">
        <f>C62+C69+C75+C91+C97+C83+C103</f>
        <v>512138.35000000003</v>
      </c>
      <c r="D61" s="136">
        <f>D62+D69+D75+D91+D97+D83+D103</f>
        <v>726866</v>
      </c>
      <c r="E61" s="136">
        <f>E62+E69+E75+E91+E97+E83+E103</f>
        <v>714100</v>
      </c>
      <c r="F61" s="136">
        <f t="shared" ref="F61:G61" si="26">F62+F69+F75+F91+F97+F83+F103</f>
        <v>714100</v>
      </c>
      <c r="G61" s="136">
        <f t="shared" si="26"/>
        <v>714100</v>
      </c>
    </row>
    <row r="62" spans="1:7" x14ac:dyDescent="0.25">
      <c r="A62" s="114" t="s">
        <v>118</v>
      </c>
      <c r="B62" s="102" t="s">
        <v>41</v>
      </c>
      <c r="C62" s="137">
        <f>C63+C67</f>
        <v>1347.97</v>
      </c>
      <c r="D62" s="137">
        <f t="shared" ref="D62:G62" si="27">D63+D67</f>
        <v>2537</v>
      </c>
      <c r="E62" s="137">
        <f t="shared" si="27"/>
        <v>2500</v>
      </c>
      <c r="F62" s="137">
        <f t="shared" si="27"/>
        <v>2500</v>
      </c>
      <c r="G62" s="137">
        <f t="shared" si="27"/>
        <v>2500</v>
      </c>
    </row>
    <row r="63" spans="1:7" x14ac:dyDescent="0.25">
      <c r="A63" s="115">
        <v>3</v>
      </c>
      <c r="B63" s="103" t="s">
        <v>33</v>
      </c>
      <c r="C63" s="135">
        <f>C65+C66+C64</f>
        <v>1302.7</v>
      </c>
      <c r="D63" s="152">
        <f>D65+D66</f>
        <v>2537</v>
      </c>
      <c r="E63" s="96">
        <f>E65</f>
        <v>2500</v>
      </c>
      <c r="F63" s="96">
        <f>F65</f>
        <v>2500</v>
      </c>
      <c r="G63" s="96">
        <f>G65</f>
        <v>2500</v>
      </c>
    </row>
    <row r="64" spans="1:7" x14ac:dyDescent="0.25">
      <c r="A64" s="115">
        <v>31</v>
      </c>
      <c r="B64" s="103" t="s">
        <v>34</v>
      </c>
      <c r="C64" s="135">
        <v>41</v>
      </c>
      <c r="D64" s="152"/>
      <c r="E64" s="96"/>
      <c r="F64" s="96"/>
      <c r="G64" s="96"/>
    </row>
    <row r="65" spans="1:7" x14ac:dyDescent="0.25">
      <c r="A65" s="115">
        <v>32</v>
      </c>
      <c r="B65" s="103" t="s">
        <v>35</v>
      </c>
      <c r="C65" s="135">
        <v>1261.7</v>
      </c>
      <c r="D65" s="135">
        <v>2537</v>
      </c>
      <c r="E65" s="135">
        <v>2500</v>
      </c>
      <c r="F65" s="135">
        <v>2500</v>
      </c>
      <c r="G65" s="135">
        <v>2500</v>
      </c>
    </row>
    <row r="66" spans="1:7" ht="26.25" x14ac:dyDescent="0.25">
      <c r="A66" s="115">
        <v>38</v>
      </c>
      <c r="B66" s="79" t="s">
        <v>137</v>
      </c>
      <c r="C66" s="135">
        <v>0</v>
      </c>
      <c r="D66" s="135">
        <v>0</v>
      </c>
      <c r="E66" s="135">
        <v>0</v>
      </c>
      <c r="F66" s="135">
        <v>0</v>
      </c>
      <c r="G66" s="135">
        <v>0</v>
      </c>
    </row>
    <row r="67" spans="1:7" x14ac:dyDescent="0.25">
      <c r="A67" s="115">
        <v>4</v>
      </c>
      <c r="B67" s="103" t="s">
        <v>36</v>
      </c>
      <c r="C67" s="135">
        <f>C68</f>
        <v>45.27</v>
      </c>
      <c r="D67" s="96">
        <f t="shared" ref="D67:G67" si="28">D68</f>
        <v>0</v>
      </c>
      <c r="E67" s="96">
        <f t="shared" si="28"/>
        <v>0</v>
      </c>
      <c r="F67" s="96">
        <f t="shared" si="28"/>
        <v>0</v>
      </c>
      <c r="G67" s="96">
        <f t="shared" si="28"/>
        <v>0</v>
      </c>
    </row>
    <row r="68" spans="1:7" ht="25.5" x14ac:dyDescent="0.25">
      <c r="A68" s="115">
        <v>42</v>
      </c>
      <c r="B68" s="103" t="s">
        <v>67</v>
      </c>
      <c r="C68" s="135">
        <v>45.27</v>
      </c>
      <c r="D68" s="96">
        <v>0</v>
      </c>
      <c r="E68" s="135">
        <v>0</v>
      </c>
      <c r="F68" s="135">
        <v>0</v>
      </c>
      <c r="G68" s="135">
        <v>0</v>
      </c>
    </row>
    <row r="69" spans="1:7" x14ac:dyDescent="0.25">
      <c r="A69" s="114" t="s">
        <v>119</v>
      </c>
      <c r="B69" s="102" t="s">
        <v>120</v>
      </c>
      <c r="C69" s="137">
        <f>C70</f>
        <v>7710.87</v>
      </c>
      <c r="D69" s="137">
        <f t="shared" ref="D69:G69" si="29">D70</f>
        <v>7213</v>
      </c>
      <c r="E69" s="137">
        <f t="shared" si="29"/>
        <v>6200</v>
      </c>
      <c r="F69" s="137">
        <f t="shared" si="29"/>
        <v>6200</v>
      </c>
      <c r="G69" s="137">
        <f t="shared" si="29"/>
        <v>6200</v>
      </c>
    </row>
    <row r="70" spans="1:7" x14ac:dyDescent="0.25">
      <c r="A70" s="115">
        <v>3</v>
      </c>
      <c r="B70" s="103" t="s">
        <v>33</v>
      </c>
      <c r="C70" s="135">
        <f>C72+C73+C74+C71</f>
        <v>7710.87</v>
      </c>
      <c r="D70" s="135">
        <f t="shared" ref="D70:G70" si="30">D72+D73+D74+D71</f>
        <v>7213</v>
      </c>
      <c r="E70" s="135">
        <f t="shared" si="30"/>
        <v>6200</v>
      </c>
      <c r="F70" s="135">
        <f t="shared" si="30"/>
        <v>6200</v>
      </c>
      <c r="G70" s="135">
        <f t="shared" si="30"/>
        <v>6200</v>
      </c>
    </row>
    <row r="71" spans="1:7" x14ac:dyDescent="0.25">
      <c r="A71" s="115">
        <v>31</v>
      </c>
      <c r="B71" s="103" t="s">
        <v>34</v>
      </c>
      <c r="C71" s="135"/>
      <c r="D71" s="135">
        <v>630</v>
      </c>
      <c r="E71" s="135"/>
      <c r="F71" s="135"/>
      <c r="G71" s="135"/>
    </row>
    <row r="72" spans="1:7" x14ac:dyDescent="0.25">
      <c r="A72" s="115">
        <v>32</v>
      </c>
      <c r="B72" s="103" t="s">
        <v>35</v>
      </c>
      <c r="C72" s="135">
        <v>7710.18</v>
      </c>
      <c r="D72" s="135">
        <v>6580</v>
      </c>
      <c r="E72" s="135">
        <v>6200</v>
      </c>
      <c r="F72" s="135">
        <v>6200</v>
      </c>
      <c r="G72" s="135">
        <v>6200</v>
      </c>
    </row>
    <row r="73" spans="1:7" ht="26.25" customHeight="1" x14ac:dyDescent="0.25">
      <c r="A73" s="115">
        <v>37</v>
      </c>
      <c r="B73" s="103" t="str">
        <f t="shared" ref="B73" si="31">B79</f>
        <v>Naknade građ. i kućans. na tem. osig i dr. naknade</v>
      </c>
      <c r="C73" s="135">
        <v>0</v>
      </c>
      <c r="D73" s="135">
        <v>0</v>
      </c>
      <c r="E73" s="135">
        <v>0</v>
      </c>
      <c r="F73" s="135">
        <v>0</v>
      </c>
      <c r="G73" s="135">
        <v>0</v>
      </c>
    </row>
    <row r="74" spans="1:7" ht="26.25" x14ac:dyDescent="0.25">
      <c r="A74" s="115">
        <v>38</v>
      </c>
      <c r="B74" s="79" t="s">
        <v>137</v>
      </c>
      <c r="C74" s="135">
        <v>0.69</v>
      </c>
      <c r="D74" s="135">
        <v>3</v>
      </c>
      <c r="E74" s="135">
        <v>0</v>
      </c>
      <c r="F74" s="135">
        <v>0</v>
      </c>
      <c r="G74" s="135">
        <v>0</v>
      </c>
    </row>
    <row r="75" spans="1:7" x14ac:dyDescent="0.25">
      <c r="A75" s="114" t="s">
        <v>121</v>
      </c>
      <c r="B75" s="102" t="s">
        <v>122</v>
      </c>
      <c r="C75" s="137">
        <f>C76+C81</f>
        <v>490459.28</v>
      </c>
      <c r="D75" s="137">
        <f>D76+D81</f>
        <v>673445</v>
      </c>
      <c r="E75" s="137">
        <f>E76+E81</f>
        <v>689400</v>
      </c>
      <c r="F75" s="137">
        <f>F76+F81</f>
        <v>689400</v>
      </c>
      <c r="G75" s="137">
        <f>G76+G81</f>
        <v>689400</v>
      </c>
    </row>
    <row r="76" spans="1:7" x14ac:dyDescent="0.25">
      <c r="A76" s="115">
        <v>3</v>
      </c>
      <c r="B76" s="103" t="s">
        <v>33</v>
      </c>
      <c r="C76" s="135">
        <f>C77+C78+C79+C80</f>
        <v>486134.13</v>
      </c>
      <c r="D76" s="135">
        <f t="shared" ref="D76:G76" si="32">D77+D78+D79+D80</f>
        <v>665945</v>
      </c>
      <c r="E76" s="135">
        <f t="shared" si="32"/>
        <v>681900</v>
      </c>
      <c r="F76" s="135">
        <f t="shared" si="32"/>
        <v>681900</v>
      </c>
      <c r="G76" s="135">
        <f t="shared" si="32"/>
        <v>681900</v>
      </c>
    </row>
    <row r="77" spans="1:7" x14ac:dyDescent="0.25">
      <c r="A77" s="115">
        <v>31</v>
      </c>
      <c r="B77" s="103" t="s">
        <v>34</v>
      </c>
      <c r="C77" s="135">
        <v>452875.63</v>
      </c>
      <c r="D77" s="135">
        <v>624500</v>
      </c>
      <c r="E77" s="135">
        <f>638000</f>
        <v>638000</v>
      </c>
      <c r="F77" s="135">
        <f>638000</f>
        <v>638000</v>
      </c>
      <c r="G77" s="135">
        <f>638000</f>
        <v>638000</v>
      </c>
    </row>
    <row r="78" spans="1:7" x14ac:dyDescent="0.25">
      <c r="A78" s="115">
        <v>32</v>
      </c>
      <c r="B78" s="103" t="s">
        <v>35</v>
      </c>
      <c r="C78" s="135">
        <v>33075.47</v>
      </c>
      <c r="D78" s="135">
        <v>41230</v>
      </c>
      <c r="E78" s="135">
        <f>43900</f>
        <v>43900</v>
      </c>
      <c r="F78" s="135">
        <f>43900</f>
        <v>43900</v>
      </c>
      <c r="G78" s="135">
        <f>43900</f>
        <v>43900</v>
      </c>
    </row>
    <row r="79" spans="1:7" ht="26.25" customHeight="1" x14ac:dyDescent="0.25">
      <c r="A79" s="115">
        <v>37</v>
      </c>
      <c r="B79" s="130" t="s">
        <v>66</v>
      </c>
      <c r="C79" s="135">
        <v>0</v>
      </c>
      <c r="D79" s="135"/>
      <c r="E79" s="135">
        <v>0</v>
      </c>
      <c r="F79" s="135">
        <v>0</v>
      </c>
      <c r="G79" s="135">
        <v>0</v>
      </c>
    </row>
    <row r="80" spans="1:7" ht="26.25" x14ac:dyDescent="0.25">
      <c r="A80" s="115">
        <v>38</v>
      </c>
      <c r="B80" s="79" t="s">
        <v>137</v>
      </c>
      <c r="C80" s="135">
        <v>183.03</v>
      </c>
      <c r="D80" s="104">
        <v>215</v>
      </c>
      <c r="E80" s="135">
        <v>0</v>
      </c>
      <c r="F80" s="135">
        <v>0</v>
      </c>
      <c r="G80" s="135">
        <v>0</v>
      </c>
    </row>
    <row r="81" spans="1:7" ht="15" customHeight="1" x14ac:dyDescent="0.25">
      <c r="A81" s="115">
        <v>4</v>
      </c>
      <c r="B81" s="103" t="s">
        <v>36</v>
      </c>
      <c r="C81" s="135">
        <f>C82</f>
        <v>4325.1499999999996</v>
      </c>
      <c r="D81" s="96">
        <f t="shared" ref="D81:G81" si="33">D82</f>
        <v>7500</v>
      </c>
      <c r="E81" s="96">
        <f t="shared" si="33"/>
        <v>7500</v>
      </c>
      <c r="F81" s="96">
        <f t="shared" si="33"/>
        <v>7500</v>
      </c>
      <c r="G81" s="96">
        <f t="shared" si="33"/>
        <v>7500</v>
      </c>
    </row>
    <row r="82" spans="1:7" ht="23.25" customHeight="1" x14ac:dyDescent="0.25">
      <c r="A82" s="115">
        <v>42</v>
      </c>
      <c r="B82" s="103" t="s">
        <v>67</v>
      </c>
      <c r="C82" s="135">
        <v>4325.1499999999996</v>
      </c>
      <c r="D82" s="96">
        <v>7500</v>
      </c>
      <c r="E82" s="135">
        <v>7500</v>
      </c>
      <c r="F82" s="135">
        <v>7500</v>
      </c>
      <c r="G82" s="135">
        <v>7500</v>
      </c>
    </row>
    <row r="83" spans="1:7" ht="23.25" customHeight="1" x14ac:dyDescent="0.25">
      <c r="A83" s="115" t="s">
        <v>146</v>
      </c>
      <c r="B83" s="103" t="s">
        <v>142</v>
      </c>
      <c r="C83" s="135">
        <v>0</v>
      </c>
      <c r="D83" s="96">
        <f>D84+D89</f>
        <v>26091</v>
      </c>
      <c r="E83" s="96">
        <f t="shared" ref="E83:G83" si="34">E84+E89</f>
        <v>6000</v>
      </c>
      <c r="F83" s="96">
        <f t="shared" si="34"/>
        <v>6000</v>
      </c>
      <c r="G83" s="96">
        <f t="shared" si="34"/>
        <v>6000</v>
      </c>
    </row>
    <row r="84" spans="1:7" ht="23.25" customHeight="1" x14ac:dyDescent="0.25">
      <c r="A84" s="115">
        <v>3</v>
      </c>
      <c r="B84" s="103" t="s">
        <v>33</v>
      </c>
      <c r="C84" s="135">
        <v>0</v>
      </c>
      <c r="D84" s="96">
        <f>D85+D86+D87+D88</f>
        <v>22991</v>
      </c>
      <c r="E84" s="96">
        <f t="shared" ref="E84:G84" si="35">E85+E86+E87+E88</f>
        <v>6000</v>
      </c>
      <c r="F84" s="96">
        <f t="shared" si="35"/>
        <v>6000</v>
      </c>
      <c r="G84" s="96">
        <f t="shared" si="35"/>
        <v>6000</v>
      </c>
    </row>
    <row r="85" spans="1:7" ht="23.25" customHeight="1" x14ac:dyDescent="0.25">
      <c r="A85" s="115">
        <v>31</v>
      </c>
      <c r="B85" s="103" t="s">
        <v>34</v>
      </c>
      <c r="C85" s="135">
        <v>0</v>
      </c>
      <c r="D85" s="96">
        <v>0</v>
      </c>
      <c r="E85" s="109">
        <v>0</v>
      </c>
      <c r="F85" s="109">
        <v>0</v>
      </c>
      <c r="G85" s="109">
        <v>0</v>
      </c>
    </row>
    <row r="86" spans="1:7" ht="23.25" customHeight="1" x14ac:dyDescent="0.25">
      <c r="A86" s="115">
        <v>32</v>
      </c>
      <c r="B86" s="103" t="s">
        <v>35</v>
      </c>
      <c r="C86" s="135">
        <v>0</v>
      </c>
      <c r="D86" s="96">
        <v>22991</v>
      </c>
      <c r="E86" s="109">
        <v>6000</v>
      </c>
      <c r="F86" s="109">
        <v>6000</v>
      </c>
      <c r="G86" s="109">
        <v>6000</v>
      </c>
    </row>
    <row r="87" spans="1:7" ht="23.25" customHeight="1" x14ac:dyDescent="0.25">
      <c r="A87" s="115">
        <v>37</v>
      </c>
      <c r="B87" s="103" t="s">
        <v>66</v>
      </c>
      <c r="C87" s="135">
        <v>0</v>
      </c>
      <c r="D87" s="96">
        <v>0</v>
      </c>
      <c r="E87" s="109">
        <v>0</v>
      </c>
      <c r="F87" s="109">
        <v>0</v>
      </c>
      <c r="G87" s="109">
        <v>0</v>
      </c>
    </row>
    <row r="88" spans="1:7" ht="23.25" customHeight="1" x14ac:dyDescent="0.25">
      <c r="A88" s="115">
        <v>38</v>
      </c>
      <c r="B88" s="103" t="s">
        <v>137</v>
      </c>
      <c r="C88" s="135">
        <v>0</v>
      </c>
      <c r="D88" s="96">
        <v>0</v>
      </c>
      <c r="E88" s="109">
        <v>0</v>
      </c>
      <c r="F88" s="109">
        <v>0</v>
      </c>
      <c r="G88" s="109">
        <v>0</v>
      </c>
    </row>
    <row r="89" spans="1:7" ht="23.25" customHeight="1" x14ac:dyDescent="0.25">
      <c r="A89" s="115">
        <v>4</v>
      </c>
      <c r="B89" s="103" t="s">
        <v>36</v>
      </c>
      <c r="C89" s="135">
        <v>0</v>
      </c>
      <c r="D89" s="96">
        <f>D90</f>
        <v>3100</v>
      </c>
      <c r="E89" s="109">
        <v>0</v>
      </c>
      <c r="F89" s="109">
        <v>0</v>
      </c>
      <c r="G89" s="109">
        <v>0</v>
      </c>
    </row>
    <row r="90" spans="1:7" ht="23.25" customHeight="1" x14ac:dyDescent="0.25">
      <c r="A90" s="115">
        <v>42</v>
      </c>
      <c r="B90" s="103" t="s">
        <v>67</v>
      </c>
      <c r="C90" s="135">
        <v>0</v>
      </c>
      <c r="D90" s="96">
        <v>3100</v>
      </c>
      <c r="E90" s="109">
        <v>0</v>
      </c>
      <c r="F90" s="109">
        <v>0</v>
      </c>
      <c r="G90" s="109">
        <v>0</v>
      </c>
    </row>
    <row r="91" spans="1:7" x14ac:dyDescent="0.25">
      <c r="A91" s="114" t="s">
        <v>164</v>
      </c>
      <c r="B91" s="102" t="s">
        <v>123</v>
      </c>
      <c r="C91" s="137">
        <f>C92+C95</f>
        <v>6000</v>
      </c>
      <c r="D91" s="111">
        <f t="shared" ref="D91:G91" si="36">D92+D95</f>
        <v>7000</v>
      </c>
      <c r="E91" s="127">
        <f t="shared" si="36"/>
        <v>7000</v>
      </c>
      <c r="F91" s="127">
        <f t="shared" si="36"/>
        <v>7000</v>
      </c>
      <c r="G91" s="127">
        <f t="shared" si="36"/>
        <v>7000</v>
      </c>
    </row>
    <row r="92" spans="1:7" x14ac:dyDescent="0.25">
      <c r="A92" s="115">
        <v>3</v>
      </c>
      <c r="B92" s="103" t="s">
        <v>33</v>
      </c>
      <c r="C92" s="135">
        <f>C93+C94</f>
        <v>1947.28</v>
      </c>
      <c r="D92" s="109">
        <f>D93+D94</f>
        <v>5649</v>
      </c>
      <c r="E92" s="110">
        <f t="shared" ref="E92:G92" si="37">E93+E94</f>
        <v>5000</v>
      </c>
      <c r="F92" s="110">
        <f t="shared" si="37"/>
        <v>5000</v>
      </c>
      <c r="G92" s="110">
        <f t="shared" si="37"/>
        <v>5000</v>
      </c>
    </row>
    <row r="93" spans="1:7" x14ac:dyDescent="0.25">
      <c r="A93" s="115">
        <v>31</v>
      </c>
      <c r="B93" s="103" t="s">
        <v>34</v>
      </c>
      <c r="C93" s="135">
        <v>0</v>
      </c>
      <c r="D93" s="96">
        <v>0</v>
      </c>
      <c r="E93" s="132">
        <v>0</v>
      </c>
      <c r="F93" s="132">
        <v>0</v>
      </c>
      <c r="G93" s="132">
        <v>0</v>
      </c>
    </row>
    <row r="94" spans="1:7" x14ac:dyDescent="0.25">
      <c r="A94" s="115">
        <v>32</v>
      </c>
      <c r="B94" s="103" t="s">
        <v>35</v>
      </c>
      <c r="C94" s="135">
        <v>1947.28</v>
      </c>
      <c r="D94" s="109">
        <v>5649</v>
      </c>
      <c r="E94" s="110">
        <v>5000</v>
      </c>
      <c r="F94" s="110">
        <v>5000</v>
      </c>
      <c r="G94" s="110">
        <v>5000</v>
      </c>
    </row>
    <row r="95" spans="1:7" ht="15" customHeight="1" x14ac:dyDescent="0.25">
      <c r="A95" s="115">
        <v>4</v>
      </c>
      <c r="B95" s="103" t="s">
        <v>36</v>
      </c>
      <c r="C95" s="135">
        <f>C96</f>
        <v>4052.72</v>
      </c>
      <c r="D95" s="109">
        <f t="shared" ref="D95:G95" si="38">D96</f>
        <v>1351</v>
      </c>
      <c r="E95" s="110">
        <f t="shared" si="38"/>
        <v>2000</v>
      </c>
      <c r="F95" s="110">
        <f t="shared" si="38"/>
        <v>2000</v>
      </c>
      <c r="G95" s="110">
        <f t="shared" si="38"/>
        <v>2000</v>
      </c>
    </row>
    <row r="96" spans="1:7" ht="22.5" customHeight="1" x14ac:dyDescent="0.25">
      <c r="A96" s="115">
        <v>42</v>
      </c>
      <c r="B96" s="103" t="s">
        <v>67</v>
      </c>
      <c r="C96" s="135">
        <v>4052.72</v>
      </c>
      <c r="D96" s="96">
        <v>1351</v>
      </c>
      <c r="E96" s="110">
        <v>2000</v>
      </c>
      <c r="F96" s="110">
        <v>2000</v>
      </c>
      <c r="G96" s="110">
        <v>2000</v>
      </c>
    </row>
    <row r="97" spans="1:7" x14ac:dyDescent="0.25">
      <c r="A97" s="114" t="s">
        <v>125</v>
      </c>
      <c r="B97" s="102" t="s">
        <v>124</v>
      </c>
      <c r="C97" s="137">
        <f>C98+C100</f>
        <v>5938.12</v>
      </c>
      <c r="D97" s="111">
        <f t="shared" ref="D97:G97" si="39">D98+D100</f>
        <v>10580</v>
      </c>
      <c r="E97" s="111">
        <f t="shared" si="39"/>
        <v>3000</v>
      </c>
      <c r="F97" s="111">
        <f t="shared" si="39"/>
        <v>3000</v>
      </c>
      <c r="G97" s="111">
        <f t="shared" si="39"/>
        <v>3000</v>
      </c>
    </row>
    <row r="98" spans="1:7" x14ac:dyDescent="0.25">
      <c r="A98" s="115">
        <v>3</v>
      </c>
      <c r="B98" s="103" t="s">
        <v>33</v>
      </c>
      <c r="C98" s="135">
        <f>C99</f>
        <v>3769.39</v>
      </c>
      <c r="D98" s="96">
        <f t="shared" ref="D98:G98" si="40">D99</f>
        <v>6001</v>
      </c>
      <c r="E98" s="132">
        <f t="shared" si="40"/>
        <v>2000</v>
      </c>
      <c r="F98" s="132">
        <f t="shared" si="40"/>
        <v>2000</v>
      </c>
      <c r="G98" s="132">
        <f t="shared" si="40"/>
        <v>2000</v>
      </c>
    </row>
    <row r="99" spans="1:7" x14ac:dyDescent="0.25">
      <c r="A99" s="115">
        <v>32</v>
      </c>
      <c r="B99" s="103" t="s">
        <v>35</v>
      </c>
      <c r="C99" s="135">
        <v>3769.39</v>
      </c>
      <c r="D99" s="96">
        <v>6001</v>
      </c>
      <c r="E99" s="110">
        <v>2000</v>
      </c>
      <c r="F99" s="110">
        <v>2000</v>
      </c>
      <c r="G99" s="110">
        <v>2000</v>
      </c>
    </row>
    <row r="100" spans="1:7" x14ac:dyDescent="0.25">
      <c r="A100" s="115">
        <v>4</v>
      </c>
      <c r="B100" s="103" t="s">
        <v>36</v>
      </c>
      <c r="C100" s="135">
        <f>C101</f>
        <v>2168.73</v>
      </c>
      <c r="D100" s="109">
        <f t="shared" ref="D100:G100" si="41">D101</f>
        <v>4579</v>
      </c>
      <c r="E100" s="110">
        <f t="shared" si="41"/>
        <v>1000</v>
      </c>
      <c r="F100" s="110">
        <f t="shared" si="41"/>
        <v>1000</v>
      </c>
      <c r="G100" s="110">
        <f t="shared" si="41"/>
        <v>1000</v>
      </c>
    </row>
    <row r="101" spans="1:7" ht="25.5" x14ac:dyDescent="0.25">
      <c r="A101" s="115">
        <v>42</v>
      </c>
      <c r="B101" s="103" t="s">
        <v>67</v>
      </c>
      <c r="C101" s="135">
        <v>2168.73</v>
      </c>
      <c r="D101" s="96">
        <v>4579</v>
      </c>
      <c r="E101" s="110">
        <v>1000</v>
      </c>
      <c r="F101" s="110">
        <v>1000</v>
      </c>
      <c r="G101" s="110">
        <v>1000</v>
      </c>
    </row>
    <row r="102" spans="1:7" x14ac:dyDescent="0.25">
      <c r="A102" s="115" t="s">
        <v>148</v>
      </c>
      <c r="B102" s="103"/>
      <c r="C102" s="135"/>
      <c r="D102" s="96"/>
      <c r="E102" s="110"/>
      <c r="F102" s="110"/>
      <c r="G102" s="110"/>
    </row>
    <row r="103" spans="1:7" x14ac:dyDescent="0.25">
      <c r="A103" s="150">
        <v>7</v>
      </c>
      <c r="B103" s="57" t="s">
        <v>147</v>
      </c>
      <c r="C103" s="154">
        <f>C104</f>
        <v>682.11</v>
      </c>
      <c r="D103" s="57"/>
      <c r="E103" s="57"/>
      <c r="F103" s="57"/>
      <c r="G103" s="57"/>
    </row>
    <row r="104" spans="1:7" x14ac:dyDescent="0.25">
      <c r="A104" s="150">
        <v>72</v>
      </c>
      <c r="B104" s="57" t="s">
        <v>147</v>
      </c>
      <c r="C104" s="154">
        <f>C105+C109</f>
        <v>682.11</v>
      </c>
      <c r="D104" s="57"/>
      <c r="E104" s="57"/>
      <c r="F104" s="57"/>
      <c r="G104" s="57"/>
    </row>
    <row r="105" spans="1:7" x14ac:dyDescent="0.25">
      <c r="A105" s="115">
        <v>3</v>
      </c>
      <c r="B105" s="103" t="s">
        <v>33</v>
      </c>
      <c r="C105" s="135">
        <f>C106+C107</f>
        <v>631.76</v>
      </c>
      <c r="D105" s="109">
        <f>D106+D107</f>
        <v>0</v>
      </c>
      <c r="E105" s="110">
        <f t="shared" ref="E105:G105" si="42">E106+E107</f>
        <v>0</v>
      </c>
      <c r="F105" s="110">
        <f t="shared" si="42"/>
        <v>0</v>
      </c>
      <c r="G105" s="110">
        <f t="shared" si="42"/>
        <v>0</v>
      </c>
    </row>
    <row r="106" spans="1:7" x14ac:dyDescent="0.25">
      <c r="A106" s="115">
        <v>31</v>
      </c>
      <c r="B106" s="103" t="s">
        <v>34</v>
      </c>
      <c r="C106" s="135">
        <v>188.33</v>
      </c>
      <c r="D106" s="96"/>
      <c r="E106" s="132"/>
      <c r="F106" s="132"/>
      <c r="G106" s="132"/>
    </row>
    <row r="107" spans="1:7" x14ac:dyDescent="0.25">
      <c r="A107" s="115">
        <v>32</v>
      </c>
      <c r="B107" s="103" t="s">
        <v>35</v>
      </c>
      <c r="C107" s="135">
        <v>443.43</v>
      </c>
      <c r="D107" s="109"/>
      <c r="E107" s="110"/>
      <c r="F107" s="110"/>
      <c r="G107" s="110"/>
    </row>
    <row r="108" spans="1:7" x14ac:dyDescent="0.25">
      <c r="A108" s="115">
        <v>4</v>
      </c>
      <c r="B108" s="103" t="s">
        <v>36</v>
      </c>
      <c r="C108" s="135">
        <f>C109</f>
        <v>50.35</v>
      </c>
      <c r="D108" s="109"/>
      <c r="E108" s="110"/>
      <c r="F108" s="110"/>
      <c r="G108" s="110"/>
    </row>
    <row r="109" spans="1:7" ht="25.5" x14ac:dyDescent="0.25">
      <c r="A109" s="115">
        <v>42</v>
      </c>
      <c r="B109" s="103" t="s">
        <v>67</v>
      </c>
      <c r="C109" s="135">
        <v>50.35</v>
      </c>
      <c r="D109" s="96"/>
      <c r="E109" s="110"/>
      <c r="F109" s="110"/>
      <c r="G109" s="110"/>
    </row>
    <row r="110" spans="1:7" x14ac:dyDescent="0.25">
      <c r="C110" s="155"/>
    </row>
    <row r="111" spans="1:7" x14ac:dyDescent="0.25">
      <c r="C111" s="155"/>
    </row>
    <row r="112" spans="1:7" x14ac:dyDescent="0.25">
      <c r="C112" s="155"/>
    </row>
    <row r="113" spans="3:3" x14ac:dyDescent="0.25">
      <c r="C113" s="155"/>
    </row>
    <row r="114" spans="3:3" x14ac:dyDescent="0.25">
      <c r="C114" s="155"/>
    </row>
    <row r="115" spans="3:3" x14ac:dyDescent="0.25">
      <c r="C115" s="155"/>
    </row>
    <row r="116" spans="3:3" x14ac:dyDescent="0.25">
      <c r="C116" s="155"/>
    </row>
    <row r="117" spans="3:3" x14ac:dyDescent="0.25">
      <c r="C117" s="155"/>
    </row>
    <row r="118" spans="3:3" x14ac:dyDescent="0.25">
      <c r="C118" s="155"/>
    </row>
    <row r="119" spans="3:3" x14ac:dyDescent="0.25">
      <c r="C119" s="155"/>
    </row>
    <row r="120" spans="3:3" x14ac:dyDescent="0.25">
      <c r="C120" s="155"/>
    </row>
    <row r="121" spans="3:3" x14ac:dyDescent="0.25">
      <c r="C121" s="155"/>
    </row>
    <row r="122" spans="3:3" x14ac:dyDescent="0.25">
      <c r="C122" s="155"/>
    </row>
    <row r="123" spans="3:3" x14ac:dyDescent="0.25">
      <c r="C123" s="155"/>
    </row>
    <row r="124" spans="3:3" x14ac:dyDescent="0.25">
      <c r="C124" s="155"/>
    </row>
    <row r="125" spans="3:3" x14ac:dyDescent="0.25">
      <c r="C125" s="155"/>
    </row>
    <row r="126" spans="3:3" x14ac:dyDescent="0.25">
      <c r="C126" s="155"/>
    </row>
    <row r="127" spans="3:3" x14ac:dyDescent="0.25">
      <c r="C127" s="155"/>
    </row>
    <row r="128" spans="3:3" x14ac:dyDescent="0.25">
      <c r="C128" s="155"/>
    </row>
    <row r="129" spans="3:3" x14ac:dyDescent="0.25">
      <c r="C129" s="155"/>
    </row>
    <row r="130" spans="3:3" x14ac:dyDescent="0.25">
      <c r="C130" s="155"/>
    </row>
    <row r="131" spans="3:3" x14ac:dyDescent="0.25">
      <c r="C131" s="155"/>
    </row>
    <row r="132" spans="3:3" x14ac:dyDescent="0.25">
      <c r="C132" s="155"/>
    </row>
    <row r="133" spans="3:3" x14ac:dyDescent="0.25">
      <c r="C133" s="155"/>
    </row>
    <row r="134" spans="3:3" x14ac:dyDescent="0.25">
      <c r="C134" s="155"/>
    </row>
    <row r="135" spans="3:3" x14ac:dyDescent="0.25">
      <c r="C135" s="155"/>
    </row>
    <row r="136" spans="3:3" x14ac:dyDescent="0.25">
      <c r="C136" s="155"/>
    </row>
    <row r="137" spans="3:3" x14ac:dyDescent="0.25">
      <c r="C137" s="155"/>
    </row>
    <row r="138" spans="3:3" x14ac:dyDescent="0.25">
      <c r="C138" s="155"/>
    </row>
    <row r="139" spans="3:3" x14ac:dyDescent="0.25">
      <c r="C139" s="155"/>
    </row>
    <row r="140" spans="3:3" x14ac:dyDescent="0.25">
      <c r="C140" s="155"/>
    </row>
    <row r="141" spans="3:3" x14ac:dyDescent="0.25">
      <c r="C141" s="155"/>
    </row>
    <row r="142" spans="3:3" x14ac:dyDescent="0.25">
      <c r="C142" s="155"/>
    </row>
    <row r="143" spans="3:3" x14ac:dyDescent="0.25">
      <c r="C143" s="155"/>
    </row>
    <row r="144" spans="3:3" x14ac:dyDescent="0.25">
      <c r="C144" s="155"/>
    </row>
    <row r="145" spans="3:3" x14ac:dyDescent="0.25">
      <c r="C145" s="155"/>
    </row>
    <row r="146" spans="3:3" x14ac:dyDescent="0.25">
      <c r="C146" s="155"/>
    </row>
    <row r="147" spans="3:3" x14ac:dyDescent="0.25">
      <c r="C147" s="155"/>
    </row>
    <row r="148" spans="3:3" x14ac:dyDescent="0.25">
      <c r="C148" s="155"/>
    </row>
    <row r="149" spans="3:3" x14ac:dyDescent="0.25">
      <c r="C149" s="155"/>
    </row>
    <row r="150" spans="3:3" x14ac:dyDescent="0.25">
      <c r="C150" s="155"/>
    </row>
    <row r="151" spans="3:3" x14ac:dyDescent="0.25">
      <c r="C151" s="155"/>
    </row>
    <row r="152" spans="3:3" x14ac:dyDescent="0.25">
      <c r="C152" s="155"/>
    </row>
    <row r="153" spans="3:3" x14ac:dyDescent="0.25">
      <c r="C153" s="155"/>
    </row>
    <row r="154" spans="3:3" x14ac:dyDescent="0.25">
      <c r="C154" s="155"/>
    </row>
    <row r="155" spans="3:3" x14ac:dyDescent="0.25">
      <c r="C155" s="155"/>
    </row>
    <row r="156" spans="3:3" x14ac:dyDescent="0.25">
      <c r="C156" s="155"/>
    </row>
    <row r="157" spans="3:3" x14ac:dyDescent="0.25">
      <c r="C157" s="155"/>
    </row>
    <row r="158" spans="3:3" x14ac:dyDescent="0.25">
      <c r="C158" s="155"/>
    </row>
    <row r="159" spans="3:3" x14ac:dyDescent="0.25">
      <c r="C159" s="155"/>
    </row>
    <row r="160" spans="3:3" x14ac:dyDescent="0.25">
      <c r="C160" s="155"/>
    </row>
    <row r="161" spans="3:3" x14ac:dyDescent="0.25">
      <c r="C161" s="155"/>
    </row>
    <row r="162" spans="3:3" x14ac:dyDescent="0.25">
      <c r="C162" s="155"/>
    </row>
    <row r="163" spans="3:3" x14ac:dyDescent="0.25">
      <c r="C163" s="155"/>
    </row>
    <row r="164" spans="3:3" x14ac:dyDescent="0.25">
      <c r="C164" s="155"/>
    </row>
    <row r="165" spans="3:3" x14ac:dyDescent="0.25">
      <c r="C165" s="155"/>
    </row>
    <row r="166" spans="3:3" x14ac:dyDescent="0.25">
      <c r="C166" s="155"/>
    </row>
    <row r="167" spans="3:3" x14ac:dyDescent="0.25">
      <c r="C167" s="155"/>
    </row>
    <row r="168" spans="3:3" x14ac:dyDescent="0.25">
      <c r="C168" s="155"/>
    </row>
    <row r="169" spans="3:3" x14ac:dyDescent="0.25">
      <c r="C169" s="155"/>
    </row>
  </sheetData>
  <mergeCells count="1">
    <mergeCell ref="A2:G2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2024-12-30T08:31:32Z</dcterms:modified>
</cp:coreProperties>
</file>