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0005" activeTab="1"/>
  </bookViews>
  <sheets>
    <sheet name="RASHODI" sheetId="1" r:id="rId1"/>
    <sheet name="PRIHODI" sheetId="5" r:id="rId2"/>
  </sheets>
  <definedNames>
    <definedName name="_xlnm.Print_Area" localSheetId="0">RASHODI!$A$1:$L$157</definedName>
    <definedName name="_xlnm.Print_Titles" localSheetId="0">RASHODI!$1:$5</definedName>
  </definedNames>
  <calcPr calcId="152511" fullCalcOnLoad="1"/>
</workbook>
</file>

<file path=xl/calcChain.xml><?xml version="1.0" encoding="utf-8"?>
<calcChain xmlns="http://schemas.openxmlformats.org/spreadsheetml/2006/main">
  <c r="D90" i="1"/>
  <c r="D93"/>
  <c r="G51"/>
  <c r="F137"/>
  <c r="J137"/>
  <c r="J133"/>
  <c r="J132"/>
  <c r="J149"/>
  <c r="D138"/>
  <c r="D137"/>
  <c r="D133"/>
  <c r="D132"/>
  <c r="D149"/>
  <c r="E138"/>
  <c r="E137"/>
  <c r="E133"/>
  <c r="F138"/>
  <c r="G138"/>
  <c r="H138"/>
  <c r="H137"/>
  <c r="I138"/>
  <c r="I137"/>
  <c r="I133"/>
  <c r="J138"/>
  <c r="K138"/>
  <c r="K137"/>
  <c r="K133"/>
  <c r="K132"/>
  <c r="K149"/>
  <c r="L141"/>
  <c r="D72"/>
  <c r="L72"/>
  <c r="L145"/>
  <c r="L148"/>
  <c r="D100"/>
  <c r="G14"/>
  <c r="G13"/>
  <c r="H14"/>
  <c r="H13"/>
  <c r="H26"/>
  <c r="H25"/>
  <c r="F38"/>
  <c r="F14"/>
  <c r="F13"/>
  <c r="E14"/>
  <c r="D26"/>
  <c r="D25"/>
  <c r="E26"/>
  <c r="E25"/>
  <c r="F26"/>
  <c r="F25"/>
  <c r="G26"/>
  <c r="G25"/>
  <c r="I26"/>
  <c r="I25"/>
  <c r="J26"/>
  <c r="J25"/>
  <c r="E147"/>
  <c r="C41"/>
  <c r="C19"/>
  <c r="L19"/>
  <c r="L55" i="5"/>
  <c r="L54"/>
  <c r="K53"/>
  <c r="K52"/>
  <c r="J53"/>
  <c r="J52"/>
  <c r="I53"/>
  <c r="I52"/>
  <c r="H53"/>
  <c r="H52"/>
  <c r="G53"/>
  <c r="F53"/>
  <c r="F52"/>
  <c r="E53"/>
  <c r="E52"/>
  <c r="D53"/>
  <c r="D52"/>
  <c r="C53"/>
  <c r="C52"/>
  <c r="G52"/>
  <c r="L51"/>
  <c r="L50"/>
  <c r="L49"/>
  <c r="K48"/>
  <c r="K47"/>
  <c r="I48"/>
  <c r="I47"/>
  <c r="I56"/>
  <c r="H48"/>
  <c r="H47"/>
  <c r="G48"/>
  <c r="G47"/>
  <c r="F48"/>
  <c r="F47"/>
  <c r="C48"/>
  <c r="L48"/>
  <c r="C47"/>
  <c r="L46"/>
  <c r="L45"/>
  <c r="L44"/>
  <c r="K43"/>
  <c r="J43"/>
  <c r="I43"/>
  <c r="H43"/>
  <c r="G43"/>
  <c r="F43"/>
  <c r="L43"/>
  <c r="C43"/>
  <c r="L42"/>
  <c r="L41"/>
  <c r="L40"/>
  <c r="L39"/>
  <c r="F38"/>
  <c r="E38"/>
  <c r="D38"/>
  <c r="C38"/>
  <c r="L38"/>
  <c r="L37"/>
  <c r="K36"/>
  <c r="J36"/>
  <c r="I36"/>
  <c r="H36"/>
  <c r="F36"/>
  <c r="E36"/>
  <c r="D36"/>
  <c r="C36"/>
  <c r="L36"/>
  <c r="L35"/>
  <c r="L34"/>
  <c r="L33"/>
  <c r="L32"/>
  <c r="K31"/>
  <c r="J31"/>
  <c r="I31"/>
  <c r="H31"/>
  <c r="F31"/>
  <c r="E31"/>
  <c r="D31"/>
  <c r="C31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C14" i="1"/>
  <c r="C13"/>
  <c r="L15"/>
  <c r="L16"/>
  <c r="L17"/>
  <c r="D19"/>
  <c r="D18"/>
  <c r="D12"/>
  <c r="E19"/>
  <c r="E18"/>
  <c r="F19"/>
  <c r="F18"/>
  <c r="G19"/>
  <c r="G18"/>
  <c r="H19"/>
  <c r="H18"/>
  <c r="H12"/>
  <c r="I19"/>
  <c r="I18"/>
  <c r="J19"/>
  <c r="J18"/>
  <c r="J12"/>
  <c r="K19"/>
  <c r="K18"/>
  <c r="L20"/>
  <c r="L21"/>
  <c r="L22"/>
  <c r="L23"/>
  <c r="L24"/>
  <c r="C26"/>
  <c r="C25"/>
  <c r="L25"/>
  <c r="L27"/>
  <c r="L28"/>
  <c r="D31"/>
  <c r="E31"/>
  <c r="F31"/>
  <c r="G31"/>
  <c r="G30"/>
  <c r="H31"/>
  <c r="I31"/>
  <c r="I30"/>
  <c r="J31"/>
  <c r="K31"/>
  <c r="L32"/>
  <c r="L33"/>
  <c r="L34"/>
  <c r="L35"/>
  <c r="C36"/>
  <c r="D36"/>
  <c r="E36"/>
  <c r="F36"/>
  <c r="G36"/>
  <c r="H36"/>
  <c r="L36"/>
  <c r="I36"/>
  <c r="J36"/>
  <c r="J30"/>
  <c r="K36"/>
  <c r="L37"/>
  <c r="D38"/>
  <c r="E38"/>
  <c r="L38"/>
  <c r="G38"/>
  <c r="H38"/>
  <c r="I38"/>
  <c r="J38"/>
  <c r="K38"/>
  <c r="L39"/>
  <c r="L40"/>
  <c r="D41"/>
  <c r="E41"/>
  <c r="F41"/>
  <c r="G41"/>
  <c r="H41"/>
  <c r="J41"/>
  <c r="K41"/>
  <c r="K30"/>
  <c r="L42"/>
  <c r="L43"/>
  <c r="D45"/>
  <c r="E45"/>
  <c r="F45"/>
  <c r="G45"/>
  <c r="H45"/>
  <c r="H44"/>
  <c r="I45"/>
  <c r="K45"/>
  <c r="K44"/>
  <c r="L46"/>
  <c r="L47"/>
  <c r="L48"/>
  <c r="L49"/>
  <c r="L50"/>
  <c r="D51"/>
  <c r="E51"/>
  <c r="F51"/>
  <c r="H51"/>
  <c r="I51"/>
  <c r="J51"/>
  <c r="K51"/>
  <c r="L53"/>
  <c r="D54"/>
  <c r="E54"/>
  <c r="F54"/>
  <c r="G54"/>
  <c r="H54"/>
  <c r="I54"/>
  <c r="J54"/>
  <c r="K54"/>
  <c r="L55"/>
  <c r="L56"/>
  <c r="L57"/>
  <c r="D58"/>
  <c r="E58"/>
  <c r="F58"/>
  <c r="L58"/>
  <c r="G58"/>
  <c r="H58"/>
  <c r="I58"/>
  <c r="J58"/>
  <c r="K58"/>
  <c r="F68"/>
  <c r="C138"/>
  <c r="C137"/>
  <c r="E142"/>
  <c r="F142"/>
  <c r="G142"/>
  <c r="H142"/>
  <c r="I142"/>
  <c r="J142"/>
  <c r="K142"/>
  <c r="E144"/>
  <c r="F144"/>
  <c r="G144"/>
  <c r="H144"/>
  <c r="I144"/>
  <c r="J144"/>
  <c r="K144"/>
  <c r="C144"/>
  <c r="L120"/>
  <c r="C142"/>
  <c r="L97"/>
  <c r="E96"/>
  <c r="F96"/>
  <c r="G96"/>
  <c r="H96"/>
  <c r="I96"/>
  <c r="J96"/>
  <c r="K96"/>
  <c r="L135"/>
  <c r="L136"/>
  <c r="D110"/>
  <c r="L139"/>
  <c r="L143"/>
  <c r="L59"/>
  <c r="L60"/>
  <c r="L61"/>
  <c r="L63"/>
  <c r="L64"/>
  <c r="L66"/>
  <c r="L69"/>
  <c r="L70"/>
  <c r="L71"/>
  <c r="L73"/>
  <c r="L74"/>
  <c r="L76"/>
  <c r="L78"/>
  <c r="L79"/>
  <c r="L80"/>
  <c r="L81"/>
  <c r="L82"/>
  <c r="L84"/>
  <c r="L85"/>
  <c r="L87"/>
  <c r="L88"/>
  <c r="L89"/>
  <c r="L91"/>
  <c r="L92"/>
  <c r="L94"/>
  <c r="L95"/>
  <c r="L98"/>
  <c r="L101"/>
  <c r="L102"/>
  <c r="L103"/>
  <c r="L105"/>
  <c r="L107"/>
  <c r="L109"/>
  <c r="L111"/>
  <c r="L112"/>
  <c r="L113"/>
  <c r="L117"/>
  <c r="L119"/>
  <c r="G68"/>
  <c r="H68"/>
  <c r="I68"/>
  <c r="J68"/>
  <c r="K68"/>
  <c r="D68"/>
  <c r="D77"/>
  <c r="D118"/>
  <c r="D142"/>
  <c r="L142"/>
  <c r="C108"/>
  <c r="L108"/>
  <c r="C72"/>
  <c r="C75"/>
  <c r="H93"/>
  <c r="I93"/>
  <c r="J93"/>
  <c r="E93"/>
  <c r="F93"/>
  <c r="G93"/>
  <c r="E68"/>
  <c r="E90"/>
  <c r="F90"/>
  <c r="G90"/>
  <c r="H90"/>
  <c r="I90"/>
  <c r="J90"/>
  <c r="K90"/>
  <c r="K67"/>
  <c r="E100"/>
  <c r="F100"/>
  <c r="L100"/>
  <c r="G100"/>
  <c r="G99"/>
  <c r="H100"/>
  <c r="I100"/>
  <c r="J100"/>
  <c r="K100"/>
  <c r="C110"/>
  <c r="C118"/>
  <c r="C116"/>
  <c r="E75"/>
  <c r="F75"/>
  <c r="G75"/>
  <c r="H75"/>
  <c r="I75"/>
  <c r="J75"/>
  <c r="K75"/>
  <c r="D75"/>
  <c r="D144"/>
  <c r="K93"/>
  <c r="H83"/>
  <c r="I83"/>
  <c r="J83"/>
  <c r="K83"/>
  <c r="E83"/>
  <c r="F83"/>
  <c r="L83"/>
  <c r="G83"/>
  <c r="E110"/>
  <c r="F110"/>
  <c r="G110"/>
  <c r="H110"/>
  <c r="I110"/>
  <c r="J110"/>
  <c r="K110"/>
  <c r="E106"/>
  <c r="F106"/>
  <c r="G106"/>
  <c r="H106"/>
  <c r="I106"/>
  <c r="J106"/>
  <c r="K106"/>
  <c r="K99"/>
  <c r="E77"/>
  <c r="F77"/>
  <c r="L77"/>
  <c r="G77"/>
  <c r="H77"/>
  <c r="I77"/>
  <c r="J77"/>
  <c r="K77"/>
  <c r="E72"/>
  <c r="F72"/>
  <c r="G72"/>
  <c r="H72"/>
  <c r="I72"/>
  <c r="J72"/>
  <c r="K72"/>
  <c r="E62"/>
  <c r="F62"/>
  <c r="G62"/>
  <c r="H62"/>
  <c r="I62"/>
  <c r="I44"/>
  <c r="J62"/>
  <c r="K62"/>
  <c r="E118"/>
  <c r="F118"/>
  <c r="G118"/>
  <c r="H118"/>
  <c r="I118"/>
  <c r="J118"/>
  <c r="K118"/>
  <c r="E116"/>
  <c r="E115"/>
  <c r="E114"/>
  <c r="F116"/>
  <c r="F115"/>
  <c r="F114"/>
  <c r="G116"/>
  <c r="G115"/>
  <c r="G114"/>
  <c r="H116"/>
  <c r="H115"/>
  <c r="I116"/>
  <c r="I115"/>
  <c r="I114"/>
  <c r="J116"/>
  <c r="J115"/>
  <c r="J114"/>
  <c r="K116"/>
  <c r="K115"/>
  <c r="K114"/>
  <c r="D116"/>
  <c r="D115"/>
  <c r="D106"/>
  <c r="D104"/>
  <c r="D96"/>
  <c r="D86"/>
  <c r="L86"/>
  <c r="D83"/>
  <c r="D65"/>
  <c r="L65"/>
  <c r="D62"/>
  <c r="C30"/>
  <c r="E67"/>
  <c r="J44"/>
  <c r="E44"/>
  <c r="L96"/>
  <c r="I132"/>
  <c r="I149"/>
  <c r="C133"/>
  <c r="C132"/>
  <c r="C149"/>
  <c r="L75"/>
  <c r="G44"/>
  <c r="C99"/>
  <c r="E99"/>
  <c r="L144"/>
  <c r="H133"/>
  <c r="H132"/>
  <c r="D30"/>
  <c r="I67"/>
  <c r="L26"/>
  <c r="L110"/>
  <c r="I99"/>
  <c r="C18"/>
  <c r="L18"/>
  <c r="F133"/>
  <c r="F132"/>
  <c r="F149"/>
  <c r="I12"/>
  <c r="E13"/>
  <c r="E12"/>
  <c r="H149"/>
  <c r="D67"/>
  <c r="D114"/>
  <c r="L104"/>
  <c r="L62"/>
  <c r="C67"/>
  <c r="H67"/>
  <c r="L68"/>
  <c r="G12"/>
  <c r="C29"/>
  <c r="L56" i="5"/>
  <c r="K56"/>
  <c r="L47"/>
  <c r="L52"/>
  <c r="L53"/>
  <c r="I11" i="1"/>
  <c r="I121"/>
  <c r="I150"/>
  <c r="J29"/>
  <c r="J11"/>
  <c r="J121"/>
  <c r="J150"/>
  <c r="K29"/>
  <c r="K11"/>
  <c r="K121"/>
  <c r="K150"/>
  <c r="L106"/>
  <c r="D99"/>
  <c r="C115"/>
  <c r="L116"/>
  <c r="L90"/>
  <c r="L51"/>
  <c r="D44"/>
  <c r="F44"/>
  <c r="L45"/>
  <c r="L41"/>
  <c r="I29"/>
  <c r="C12"/>
  <c r="L13"/>
  <c r="F12"/>
  <c r="G137"/>
  <c r="L138"/>
  <c r="H30"/>
  <c r="L14"/>
  <c r="H114"/>
  <c r="G67"/>
  <c r="G29"/>
  <c r="G11"/>
  <c r="G121"/>
  <c r="F99"/>
  <c r="L118"/>
  <c r="J99"/>
  <c r="H99"/>
  <c r="J67"/>
  <c r="F67"/>
  <c r="L67"/>
  <c r="L54"/>
  <c r="E30"/>
  <c r="E29"/>
  <c r="E11"/>
  <c r="E121"/>
  <c r="F30"/>
  <c r="L31"/>
  <c r="E146"/>
  <c r="L147"/>
  <c r="L93"/>
  <c r="F11"/>
  <c r="F121"/>
  <c r="F150"/>
  <c r="L12"/>
  <c r="L99"/>
  <c r="L30"/>
  <c r="L146"/>
  <c r="E149"/>
  <c r="F29"/>
  <c r="H29"/>
  <c r="H11"/>
  <c r="H121"/>
  <c r="H150"/>
  <c r="G133"/>
  <c r="L137"/>
  <c r="L44"/>
  <c r="C114"/>
  <c r="L114"/>
  <c r="L115"/>
  <c r="E132"/>
  <c r="D29"/>
  <c r="C11"/>
  <c r="E150"/>
  <c r="L29"/>
  <c r="D11"/>
  <c r="D121"/>
  <c r="D150"/>
  <c r="G132"/>
  <c r="G149"/>
  <c r="G150"/>
  <c r="L133"/>
  <c r="C121"/>
  <c r="L11"/>
  <c r="L132"/>
  <c r="L149"/>
  <c r="C150"/>
  <c r="L121"/>
  <c r="L150"/>
</calcChain>
</file>

<file path=xl/sharedStrings.xml><?xml version="1.0" encoding="utf-8"?>
<sst xmlns="http://schemas.openxmlformats.org/spreadsheetml/2006/main" count="232" uniqueCount="212">
  <si>
    <t>KONTO</t>
  </si>
  <si>
    <t>PRIHODI POSLOVANJA</t>
  </si>
  <si>
    <t>Pom.od subj.unut.op.pror.</t>
  </si>
  <si>
    <t>Prihod od imovine</t>
  </si>
  <si>
    <t>Kamete na depozit po viđe.</t>
  </si>
  <si>
    <t>Ostali prih.od financ.imovi.</t>
  </si>
  <si>
    <t>Ostali nespomenuti pihodi</t>
  </si>
  <si>
    <t>Prihodi iz proračuna</t>
  </si>
  <si>
    <t>Pr.za fin.rashoda poslovanja</t>
  </si>
  <si>
    <t>RASHODI POSLOVANJA</t>
  </si>
  <si>
    <t>Rashodi za zaposlene</t>
  </si>
  <si>
    <t>Plaće (bruto)</t>
  </si>
  <si>
    <t>Ostali rashodi za zaposlene</t>
  </si>
  <si>
    <t>Dopr.zadravstveni na plaću</t>
  </si>
  <si>
    <t>Materijalni rashodi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</si>
  <si>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</si>
  <si>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</si>
  <si>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</si>
  <si>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</si>
  <si>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</si>
  <si>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</si>
  <si>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Sitni inventar</t>
  </si>
  <si>
    <t>Auto gume</t>
  </si>
  <si>
    <t>Poštarina</t>
  </si>
  <si>
    <t xml:space="preserve">Prijevoz učenika </t>
  </si>
  <si>
    <t>Usl.promidžbe i informiranja</t>
  </si>
  <si>
    <t>Komunalne usluge</t>
  </si>
  <si>
    <t xml:space="preserve">Zdravstveni pregledi </t>
  </si>
  <si>
    <t>Autorski honorar</t>
  </si>
  <si>
    <t>Ugovor o djelu</t>
  </si>
  <si>
    <t>Ostale intelektualne usluge</t>
  </si>
  <si>
    <t>Računalne usluge</t>
  </si>
  <si>
    <t>Premije osiguranja imovine</t>
  </si>
  <si>
    <t>Reprezentacija</t>
  </si>
  <si>
    <t>Članarine</t>
  </si>
  <si>
    <t>Ostali nespom.rash.poslova.</t>
  </si>
  <si>
    <t>Financijski rashodi</t>
  </si>
  <si>
    <t>Zatezne kamate</t>
  </si>
  <si>
    <t>POMOĆI</t>
  </si>
  <si>
    <t>Pr.od prod.proiz.i uslu,dona.</t>
  </si>
  <si>
    <t>Prih.za nabavu nefinanc.im.</t>
  </si>
  <si>
    <t>Premije osiguranja zaposle.</t>
  </si>
  <si>
    <t>PRIH.OD PROD.NEF.IMOV</t>
  </si>
  <si>
    <t>Prihodi po posebn.propisi.</t>
  </si>
  <si>
    <t>Ost.mater.za potr.red.poslo.</t>
  </si>
  <si>
    <t>Oprema</t>
  </si>
  <si>
    <t>Poslovni objekti</t>
  </si>
  <si>
    <t>Ostali gr.objekti (sp.dvoran)</t>
  </si>
  <si>
    <t>RAS.ZA NAB.NEF.IMOVI.</t>
  </si>
  <si>
    <t>UKUPNO AKTIVNOST</t>
  </si>
  <si>
    <t>Intelektualne usluge</t>
  </si>
  <si>
    <t>Ostali financijski rashodi</t>
  </si>
  <si>
    <t>UKUPNO KAPIT.PROJEKT</t>
  </si>
  <si>
    <t>UKUPNO PRIHODI</t>
  </si>
  <si>
    <t>Prih.od zak. iznaj,imo.(stan)</t>
  </si>
  <si>
    <t>Prih.od prodaje dug.imo.</t>
  </si>
  <si>
    <t xml:space="preserve">Glavni program </t>
  </si>
  <si>
    <t>Naknade troškova zaposlenima</t>
  </si>
  <si>
    <t>Službena putovanja</t>
  </si>
  <si>
    <t>Naknade za prijevoz zaposelnika</t>
  </si>
  <si>
    <t>Stručno usavršavanje zaposelnika</t>
  </si>
  <si>
    <t>Ostali troškovi na sl.putu</t>
  </si>
  <si>
    <t>Rashodi za materijal i energiju</t>
  </si>
  <si>
    <t>Uredski materijal i ostali materijalni rashodi</t>
  </si>
  <si>
    <t>Literatura</t>
  </si>
  <si>
    <t>Namirnice</t>
  </si>
  <si>
    <t>Energija</t>
  </si>
  <si>
    <t>Materijal i djelovi za teluće i inv. Održavanje</t>
  </si>
  <si>
    <t>Sitni inventar i auto gume</t>
  </si>
  <si>
    <t>Službena i radna odjela</t>
  </si>
  <si>
    <t>Rashodi za usluge</t>
  </si>
  <si>
    <t>Usluge telefona pošte i prijevoza</t>
  </si>
  <si>
    <t>Usluge telkućeg i investicijskog održavanja</t>
  </si>
  <si>
    <t>Usluge tekućeg održavanja građevinskog objekta</t>
  </si>
  <si>
    <t>Opskrba vodom</t>
  </si>
  <si>
    <t>Odvoz smeća</t>
  </si>
  <si>
    <t>Zdravstvene i veterinarske usluge</t>
  </si>
  <si>
    <t>Ostale usluge</t>
  </si>
  <si>
    <t>Rashodi osobama izvan radnog odnosa</t>
  </si>
  <si>
    <t>Premije osiguranja</t>
  </si>
  <si>
    <t>Ostali nespomenuti rashodi posovanja</t>
  </si>
  <si>
    <t>Plaće za redoviti rad</t>
  </si>
  <si>
    <t>Nagrade</t>
  </si>
  <si>
    <t>Darovi</t>
  </si>
  <si>
    <t>Otpremnine</t>
  </si>
  <si>
    <t>Pomoći</t>
  </si>
  <si>
    <t>Doprinosi na plaće</t>
  </si>
  <si>
    <t>Doprinosi za zdravstveno osiguranje</t>
  </si>
  <si>
    <t>Premije osiguranja učenici</t>
  </si>
  <si>
    <t>UKUPNO RASHODI</t>
  </si>
  <si>
    <t>Rashodi za nabavu proizvedene dugotrajne imovine</t>
  </si>
  <si>
    <t>Računaka i računalna oprema</t>
  </si>
  <si>
    <t>Uredski namještaj</t>
  </si>
  <si>
    <t>Nabava opreme i ulaganje u nefinancijsku imovinu</t>
  </si>
  <si>
    <t>Uređaji, oprema i strojevi</t>
  </si>
  <si>
    <t>Aktivnost   Redovni poslovi osnovnog obrazovanja</t>
  </si>
  <si>
    <t xml:space="preserve">Program OSNOVNO OBRAZOVANJE - ZAKONSKI STANDARD I FINANCIRANJE IZNAD MINIMALNOG STANDARDA </t>
  </si>
  <si>
    <t>IZVORNA SREDSTVA KZŽ</t>
  </si>
  <si>
    <t>SUF. CIJ. USL. (KUHINJA, IZLETI,DPS PRIJEVOZ)</t>
  </si>
  <si>
    <t>DECNTRALIZIRANA SREDSTVA KZŽ</t>
  </si>
  <si>
    <t xml:space="preserve">VLASTITI PRIHODI </t>
  </si>
  <si>
    <t>DONACIJE</t>
  </si>
  <si>
    <t>NEFINANCIJSKA IMOVINA</t>
  </si>
  <si>
    <t>NAMJENSKI PRIMICI</t>
  </si>
  <si>
    <t>POSEBNE NAMJENE</t>
  </si>
  <si>
    <t>Knjige u knjižnici</t>
  </si>
  <si>
    <t>Knjige , umjetnička djela i ostale izložbene vr.</t>
  </si>
  <si>
    <t>Usluge banaka i plat.prometa</t>
  </si>
  <si>
    <t>Rashodi protokola</t>
  </si>
  <si>
    <t>Ažuriranje računalnih baza</t>
  </si>
  <si>
    <t>Materijal za tekuće i investicijsko održavanje građ.obj.</t>
  </si>
  <si>
    <t>Materijal za tekuće i investicijsko održavanje opreme</t>
  </si>
  <si>
    <t>Smještaj na službenom putu</t>
  </si>
  <si>
    <t>Seminari,seminari,savjetovanje i simpoziji</t>
  </si>
  <si>
    <t>Tečajevi i stručni ispiti</t>
  </si>
  <si>
    <t>Materijal i sredstva za čišćenje i održavanje</t>
  </si>
  <si>
    <t>Motorni benzin i dizel gorivo</t>
  </si>
  <si>
    <t>Usl.telefona,telefaksa</t>
  </si>
  <si>
    <t>Deratizacija i dezinsekcija</t>
  </si>
  <si>
    <t>Dimnjačarske i ekološke usluge</t>
  </si>
  <si>
    <t>Nak.tr.osoba.izvan rad.odn.,naknade ostalih troškova</t>
  </si>
  <si>
    <t>Ostali nespomenuti rashodi poslovanja</t>
  </si>
  <si>
    <t>Ostale nespomenute usluge (aranžman izleta učenika)</t>
  </si>
  <si>
    <t>Plaće za prekovremeni rad</t>
  </si>
  <si>
    <t>Plaće za posebne uvjete rada</t>
  </si>
  <si>
    <t>Naknade i pristojbe</t>
  </si>
  <si>
    <t>RASHODI</t>
  </si>
  <si>
    <t>Ostali materijal za tekuće i investicijsko održ.</t>
  </si>
  <si>
    <t>Prijevoz na službenom putu</t>
  </si>
  <si>
    <t xml:space="preserve">Ostale nespomenute usluge </t>
  </si>
  <si>
    <t>Naknade ostalih troškova</t>
  </si>
  <si>
    <t>Služ.,radna i zaštit.odj.i obuća</t>
  </si>
  <si>
    <t>Rashodi z anabavu dugotrajen imovine</t>
  </si>
  <si>
    <t xml:space="preserve">Klasa: </t>
  </si>
  <si>
    <t>Dop.za zapošljavanje na plaću</t>
  </si>
  <si>
    <t>Dnevnice na službenom putu</t>
  </si>
  <si>
    <t>Ostali rashodi za službena putovanja</t>
  </si>
  <si>
    <t>Naknada za prijevoz na posao i s posla</t>
  </si>
  <si>
    <t>Naknada za korištenje privat.autom. u sl.svrhe</t>
  </si>
  <si>
    <t>Materijal za higijenske potrebe i njegu (prva pomoć)</t>
  </si>
  <si>
    <t>Usluge promidžbe i informiranja</t>
  </si>
  <si>
    <t>Novčana nak. poslod. zbog nezap.. osoba s inval.</t>
  </si>
  <si>
    <t>POS.NAMJ.</t>
  </si>
  <si>
    <t>VLA.PRIH</t>
  </si>
  <si>
    <t>DONAC.</t>
  </si>
  <si>
    <t>NEF.IMOV.</t>
  </si>
  <si>
    <t>NAMJ.PRIM</t>
  </si>
  <si>
    <t>UKUPNO</t>
  </si>
  <si>
    <t>NAZIV</t>
  </si>
  <si>
    <t>Državni pr</t>
  </si>
  <si>
    <t>KZŽ.-DEC</t>
  </si>
  <si>
    <t>Dop.sr.KZŽ</t>
  </si>
  <si>
    <t>Pomoći-JLS</t>
  </si>
  <si>
    <t>Suf.cij.usl.,sl</t>
  </si>
  <si>
    <t>Vl.prihod</t>
  </si>
  <si>
    <t>Donacije</t>
  </si>
  <si>
    <t>Pro.nef.im.</t>
  </si>
  <si>
    <t>zaduživa.</t>
  </si>
  <si>
    <t>2018.</t>
  </si>
  <si>
    <t>Tek.pom.od in.i tijela EU</t>
  </si>
  <si>
    <t>Kapi.pom od in.i tijela EU</t>
  </si>
  <si>
    <t>Tek.pom.-državni prorač.</t>
  </si>
  <si>
    <t>Tek.pom.-gradskog prorač.</t>
  </si>
  <si>
    <t>Tek.pom-općinskog prorač.</t>
  </si>
  <si>
    <t>Kap.pom.-drž.pror.</t>
  </si>
  <si>
    <t>Kap,pom.-gradsk.proračuna</t>
  </si>
  <si>
    <t>Kap.pom.-općinskog prora.</t>
  </si>
  <si>
    <t>Tek.pom.HZMO,HZZ,HZZO</t>
  </si>
  <si>
    <t>Tek.pom.izvanprorač.koris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</si>
  <si>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</si>
  <si>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</si>
  <si>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</si>
  <si>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</si>
  <si>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</si>
  <si>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</si>
  <si>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</si>
  <si>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</si>
  <si>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</si>
  <si>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</si>
  <si>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</si>
  <si>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</si>
  <si>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</si>
  <si>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</si>
  <si>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Kamate na oročena sreds.</t>
  </si>
  <si>
    <t>Pr,od prodaje roba</t>
  </si>
  <si>
    <t>Prih.od prodaje usluga</t>
  </si>
  <si>
    <t>Tek.donac.ost.sub.izvan pro</t>
  </si>
  <si>
    <t>Kap.donac.ost.sub.izv.pror.</t>
  </si>
  <si>
    <t>Prih.za financi.uz.i otpl.zajma</t>
  </si>
  <si>
    <t>Pr.od prodaje građev.objek.</t>
  </si>
  <si>
    <t>Prih.od prod.opreme</t>
  </si>
  <si>
    <t>Prih.od prod.prijev.sredstava</t>
  </si>
  <si>
    <t>PRIMICI OD ZADUŽIVA.</t>
  </si>
  <si>
    <t>Primici od zaduživanja</t>
  </si>
  <si>
    <t>Primljeni krediti</t>
  </si>
  <si>
    <t xml:space="preserve">Državni PR MZOŠ </t>
  </si>
  <si>
    <t>PRODAJA  NEFINANCIJSKE IMOVINE</t>
  </si>
  <si>
    <t>HZZZ</t>
  </si>
  <si>
    <t>Ostale usl.tek.i inves.održavanja</t>
  </si>
  <si>
    <t>Dodatna ulaganja na nef. Imovini</t>
  </si>
  <si>
    <t>Dodatna ulaganja za ostalu nef. Imovinu</t>
  </si>
  <si>
    <t>Rashodi za dodatna ulaganja na nef. Imovini</t>
  </si>
  <si>
    <t>Ostali materijal i sirovine</t>
  </si>
  <si>
    <t>Ostale zdravstvene i vet. Usluge</t>
  </si>
  <si>
    <t>OSNOVNA ŠKOLA GORNJE JESENJE</t>
  </si>
  <si>
    <t>FINANCIJSKI PLAN - 2019. godina</t>
  </si>
  <si>
    <t>U Gornjem Jesenju, 15.11.2018.</t>
  </si>
  <si>
    <t>Urbroj:</t>
  </si>
  <si>
    <t>Uređaji, oprema i strojevi za ostale namjene</t>
  </si>
  <si>
    <t>OPĆINA JESENJE</t>
  </si>
  <si>
    <t>Predsjednik Šk. odbora:</t>
  </si>
  <si>
    <t>Danijel Mežnarić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</si>
</sst>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</font>
    <font>
      <sz val="10"/>
      <name val="Arial"/>
      <family val="2"/>
    </font>
    <font>
      <sz val="6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0" xfId="0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3" fillId="0" borderId="0" xfId="0" applyFont="1" applyFill="1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0" fontId="3" fillId="2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0" fillId="0" borderId="0" xfId="0" applyFill="1" applyBorder="1"/>
    <xf numFmtId="0" fontId="14" fillId="0" borderId="1" xfId="0" applyFont="1" applyBorder="1"/>
    <xf numFmtId="3" fontId="5" fillId="0" borderId="1" xfId="0" applyNumberFormat="1" applyFont="1" applyBorder="1"/>
    <xf numFmtId="0" fontId="15" fillId="0" borderId="1" xfId="0" applyFont="1" applyBorder="1"/>
    <xf numFmtId="0" fontId="2" fillId="3" borderId="2" xfId="0" applyFont="1" applyFill="1" applyBorder="1"/>
    <xf numFmtId="3" fontId="2" fillId="3" borderId="2" xfId="0" applyNumberFormat="1" applyFont="1" applyFill="1" applyBorder="1"/>
    <xf numFmtId="3" fontId="2" fillId="0" borderId="0" xfId="0" applyNumberFormat="1" applyFont="1" applyBorder="1"/>
    <xf numFmtId="3" fontId="3" fillId="0" borderId="0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0" fillId="0" borderId="3" xfId="0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2" xfId="0" applyNumberFormat="1" applyFont="1" applyFill="1" applyBorder="1"/>
    <xf numFmtId="0" fontId="6" fillId="0" borderId="0" xfId="0" applyFont="1"/>
    <xf numFmtId="3" fontId="2" fillId="0" borderId="2" xfId="0" applyNumberFormat="1" applyFont="1" applyFill="1" applyBorder="1"/>
    <xf numFmtId="0" fontId="3" fillId="0" borderId="0" xfId="0" applyFont="1" applyAlignment="1">
      <alignment horizontal="center"/>
    </xf>
    <xf numFmtId="0" fontId="2" fillId="4" borderId="1" xfId="0" applyFont="1" applyFill="1" applyBorder="1"/>
    <xf numFmtId="3" fontId="4" fillId="4" borderId="1" xfId="0" applyNumberFormat="1" applyFont="1" applyFill="1" applyBorder="1"/>
    <xf numFmtId="3" fontId="2" fillId="4" borderId="1" xfId="0" applyNumberFormat="1" applyFont="1" applyFill="1" applyBorder="1"/>
    <xf numFmtId="0" fontId="0" fillId="4" borderId="0" xfId="0" applyFill="1"/>
    <xf numFmtId="3" fontId="5" fillId="0" borderId="2" xfId="0" applyNumberFormat="1" applyFont="1" applyFill="1" applyBorder="1"/>
    <xf numFmtId="0" fontId="16" fillId="0" borderId="0" xfId="0" applyFont="1"/>
    <xf numFmtId="0" fontId="2" fillId="0" borderId="0" xfId="0" applyFont="1" applyBorder="1" applyAlignment="1"/>
    <xf numFmtId="0" fontId="2" fillId="0" borderId="4" xfId="0" applyFont="1" applyBorder="1"/>
    <xf numFmtId="0" fontId="1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1"/>
  <sheetViews>
    <sheetView topLeftCell="A127" zoomScale="110" zoomScaleNormal="110" workbookViewId="0">
      <selection activeCell="D150" sqref="D150"/>
    </sheetView>
  </sheetViews>
  <sheetFormatPr defaultRowHeight="12.75"/>
  <cols>
    <col min="1" max="1" width="6" customWidth="1"/>
    <col min="2" max="2" width="42.42578125" customWidth="1"/>
    <col min="3" max="3" width="8.140625" customWidth="1"/>
    <col min="4" max="4" width="12" customWidth="1"/>
    <col min="5" max="5" width="8.7109375" customWidth="1"/>
    <col min="6" max="6" width="9.28515625" customWidth="1"/>
    <col min="7" max="7" width="8.85546875" customWidth="1"/>
    <col min="8" max="8" width="7.28515625" customWidth="1"/>
    <col min="9" max="9" width="8" customWidth="1"/>
    <col min="10" max="10" width="10.140625" customWidth="1"/>
    <col min="11" max="11" width="8.85546875" customWidth="1"/>
    <col min="12" max="12" width="10.85546875" customWidth="1"/>
    <col min="13" max="16384" width="9.140625" style="20"/>
  </cols>
  <sheetData>
    <row r="1" spans="1:12" ht="15.75">
      <c r="A1" s="67" t="s">
        <v>205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F3" s="70"/>
      <c r="G3" s="70"/>
    </row>
    <row r="4" spans="1:12">
      <c r="B4" s="69" t="s">
        <v>204</v>
      </c>
      <c r="C4" s="69"/>
      <c r="D4" s="69"/>
      <c r="E4" s="69"/>
      <c r="F4" s="69"/>
      <c r="G4" s="69"/>
      <c r="H4" s="69"/>
    </row>
    <row r="6" spans="1:12">
      <c r="A6" s="6"/>
      <c r="B6" s="68" t="s">
        <v>56</v>
      </c>
      <c r="C6" s="68"/>
      <c r="D6" s="6"/>
      <c r="E6" s="6"/>
      <c r="F6" s="6"/>
      <c r="G6" s="7"/>
      <c r="H6" s="7"/>
      <c r="I6" s="7"/>
      <c r="J6" s="7"/>
      <c r="K6" s="7"/>
      <c r="L6" s="1"/>
    </row>
    <row r="7" spans="1:12" ht="13.5" thickBot="1">
      <c r="A7" s="6"/>
      <c r="B7" s="18" t="s">
        <v>96</v>
      </c>
      <c r="C7" s="19"/>
      <c r="D7" s="19"/>
      <c r="E7" s="19"/>
      <c r="F7" s="19"/>
      <c r="G7" s="7"/>
      <c r="H7" s="7"/>
      <c r="I7" s="7"/>
      <c r="J7" s="7"/>
      <c r="K7" s="7"/>
      <c r="L7" s="1"/>
    </row>
    <row r="8" spans="1:12" ht="13.5" thickBot="1">
      <c r="A8" s="6"/>
      <c r="B8" s="2" t="s">
        <v>95</v>
      </c>
      <c r="C8" s="61" t="s">
        <v>16</v>
      </c>
      <c r="D8" s="62"/>
      <c r="E8" s="62"/>
      <c r="F8" s="62"/>
      <c r="G8" s="62"/>
      <c r="H8" s="62"/>
      <c r="I8" s="62"/>
      <c r="J8" s="62"/>
      <c r="K8" s="63"/>
      <c r="L8" s="1"/>
    </row>
    <row r="9" spans="1:12" ht="17.25" thickBot="1">
      <c r="A9" s="6"/>
      <c r="B9" s="6"/>
      <c r="C9" s="64" t="s">
        <v>15</v>
      </c>
      <c r="D9" s="65"/>
      <c r="E9" s="66"/>
      <c r="F9" s="29" t="s">
        <v>38</v>
      </c>
      <c r="G9" s="29" t="s">
        <v>104</v>
      </c>
      <c r="H9" s="29" t="s">
        <v>100</v>
      </c>
      <c r="I9" s="29" t="s">
        <v>101</v>
      </c>
      <c r="J9" s="29" t="s">
        <v>102</v>
      </c>
      <c r="K9" s="29" t="s">
        <v>103</v>
      </c>
      <c r="L9" s="1"/>
    </row>
    <row r="10" spans="1:12" ht="33">
      <c r="A10" s="6"/>
      <c r="B10" s="47" t="s">
        <v>126</v>
      </c>
      <c r="C10" s="28" t="s">
        <v>195</v>
      </c>
      <c r="D10" s="28" t="s">
        <v>99</v>
      </c>
      <c r="E10" s="28" t="s">
        <v>97</v>
      </c>
      <c r="F10" s="28" t="s">
        <v>209</v>
      </c>
      <c r="G10" s="28" t="s">
        <v>98</v>
      </c>
      <c r="H10" s="28" t="s">
        <v>100</v>
      </c>
      <c r="I10" s="28" t="s">
        <v>101</v>
      </c>
      <c r="J10" s="28" t="s">
        <v>196</v>
      </c>
      <c r="K10" s="28" t="s">
        <v>197</v>
      </c>
      <c r="L10" s="1"/>
    </row>
    <row r="11" spans="1:12">
      <c r="A11" s="26">
        <v>3</v>
      </c>
      <c r="B11" s="26" t="s">
        <v>9</v>
      </c>
      <c r="C11" s="27">
        <f t="shared" ref="C11:K11" si="0">SUM(C12+C29+C114)</f>
        <v>2308000</v>
      </c>
      <c r="D11" s="27">
        <f t="shared" si="0"/>
        <v>496726</v>
      </c>
      <c r="E11" s="27">
        <f t="shared" si="0"/>
        <v>45000</v>
      </c>
      <c r="F11" s="27">
        <f t="shared" si="0"/>
        <v>67000</v>
      </c>
      <c r="G11" s="27">
        <f t="shared" si="0"/>
        <v>165000</v>
      </c>
      <c r="H11" s="27">
        <f t="shared" si="0"/>
        <v>30000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ref="L11:L42" si="1">SUM(C11:K11)</f>
        <v>3111726</v>
      </c>
    </row>
    <row r="12" spans="1:12">
      <c r="A12" s="4">
        <v>31</v>
      </c>
      <c r="B12" s="4" t="s">
        <v>10</v>
      </c>
      <c r="C12" s="8">
        <f>SUM(C13+C18+C25)</f>
        <v>2203000</v>
      </c>
      <c r="D12" s="8">
        <f t="shared" ref="D12:J12" si="2">SUM(D13+D18+D25)</f>
        <v>0</v>
      </c>
      <c r="E12" s="8">
        <f t="shared" si="2"/>
        <v>27500</v>
      </c>
      <c r="F12" s="8">
        <f t="shared" si="2"/>
        <v>14000</v>
      </c>
      <c r="G12" s="8">
        <f t="shared" si="2"/>
        <v>0</v>
      </c>
      <c r="H12" s="8">
        <f t="shared" si="2"/>
        <v>3250</v>
      </c>
      <c r="I12" s="8">
        <f t="shared" si="2"/>
        <v>0</v>
      </c>
      <c r="J12" s="8">
        <f t="shared" si="2"/>
        <v>0</v>
      </c>
      <c r="K12" s="8"/>
      <c r="L12" s="12">
        <f t="shared" si="1"/>
        <v>2247750</v>
      </c>
    </row>
    <row r="13" spans="1:12">
      <c r="A13" s="4">
        <v>311</v>
      </c>
      <c r="B13" s="4" t="s">
        <v>11</v>
      </c>
      <c r="C13" s="8">
        <f>C14</f>
        <v>1869200</v>
      </c>
      <c r="D13" s="8"/>
      <c r="E13" s="8">
        <f>SUM(E14)</f>
        <v>0</v>
      </c>
      <c r="F13" s="8">
        <f>SUM(F14)</f>
        <v>11000</v>
      </c>
      <c r="G13" s="8">
        <f>SUM(G14)</f>
        <v>0</v>
      </c>
      <c r="H13" s="8">
        <f>SUM(H14)</f>
        <v>1750</v>
      </c>
      <c r="I13" s="8"/>
      <c r="J13" s="8"/>
      <c r="K13" s="8"/>
      <c r="L13" s="12">
        <f t="shared" si="1"/>
        <v>1881950</v>
      </c>
    </row>
    <row r="14" spans="1:12">
      <c r="A14" s="4">
        <v>3111</v>
      </c>
      <c r="B14" s="4" t="s">
        <v>81</v>
      </c>
      <c r="C14" s="8">
        <f>SUM(C15:C17)</f>
        <v>1869200</v>
      </c>
      <c r="D14" s="8"/>
      <c r="E14" s="8">
        <f>SUM(E15:E17)</f>
        <v>0</v>
      </c>
      <c r="F14" s="8">
        <f>SUM(F15:F17)</f>
        <v>11000</v>
      </c>
      <c r="G14" s="8">
        <f>SUM(G15:G17)</f>
        <v>0</v>
      </c>
      <c r="H14" s="8">
        <f>SUM(H15:H17)</f>
        <v>1750</v>
      </c>
      <c r="I14" s="8"/>
      <c r="J14" s="8"/>
      <c r="K14" s="8"/>
      <c r="L14" s="12">
        <f t="shared" si="1"/>
        <v>1881950</v>
      </c>
    </row>
    <row r="15" spans="1:12">
      <c r="A15" s="3">
        <v>31111</v>
      </c>
      <c r="B15" s="3" t="s">
        <v>11</v>
      </c>
      <c r="C15" s="9">
        <v>1869200</v>
      </c>
      <c r="D15" s="9"/>
      <c r="E15" s="9"/>
      <c r="F15" s="9">
        <v>11000</v>
      </c>
      <c r="G15" s="8"/>
      <c r="H15" s="8">
        <v>1750</v>
      </c>
      <c r="I15" s="8"/>
      <c r="J15" s="8"/>
      <c r="K15" s="8"/>
      <c r="L15" s="30">
        <f t="shared" si="1"/>
        <v>1881950</v>
      </c>
    </row>
    <row r="16" spans="1:12">
      <c r="A16" s="3">
        <v>31131</v>
      </c>
      <c r="B16" s="3" t="s">
        <v>123</v>
      </c>
      <c r="C16" s="9"/>
      <c r="D16" s="9"/>
      <c r="E16" s="9"/>
      <c r="F16" s="9"/>
      <c r="G16" s="8"/>
      <c r="H16" s="8"/>
      <c r="I16" s="8"/>
      <c r="J16" s="8"/>
      <c r="K16" s="8"/>
      <c r="L16" s="30">
        <f t="shared" si="1"/>
        <v>0</v>
      </c>
    </row>
    <row r="17" spans="1:12">
      <c r="A17" s="3">
        <v>31141</v>
      </c>
      <c r="B17" s="3" t="s">
        <v>124</v>
      </c>
      <c r="C17" s="9"/>
      <c r="D17" s="9"/>
      <c r="E17" s="9"/>
      <c r="F17" s="9"/>
      <c r="G17" s="8"/>
      <c r="H17" s="8"/>
      <c r="I17" s="8"/>
      <c r="J17" s="8"/>
      <c r="K17" s="8"/>
      <c r="L17" s="30">
        <f t="shared" si="1"/>
        <v>0</v>
      </c>
    </row>
    <row r="18" spans="1:12" s="22" customFormat="1">
      <c r="A18" s="15">
        <v>312</v>
      </c>
      <c r="B18" s="15" t="s">
        <v>12</v>
      </c>
      <c r="C18" s="8">
        <f>C19</f>
        <v>0</v>
      </c>
      <c r="D18" s="8">
        <f>D19</f>
        <v>0</v>
      </c>
      <c r="E18" s="8">
        <f>E19</f>
        <v>27500</v>
      </c>
      <c r="F18" s="8">
        <f t="shared" ref="F18:K18" si="3">F19</f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12">
        <f t="shared" si="1"/>
        <v>27500</v>
      </c>
    </row>
    <row r="19" spans="1:12" s="23" customFormat="1">
      <c r="A19" s="5">
        <v>3121</v>
      </c>
      <c r="B19" s="5" t="s">
        <v>12</v>
      </c>
      <c r="C19" s="9">
        <f>SUM(C20:C24)</f>
        <v>0</v>
      </c>
      <c r="D19" s="9">
        <f t="shared" ref="D19:K19" si="4">SUM(D20:D24)</f>
        <v>0</v>
      </c>
      <c r="E19" s="9">
        <f t="shared" si="4"/>
        <v>27500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30">
        <f t="shared" si="1"/>
        <v>27500</v>
      </c>
    </row>
    <row r="20" spans="1:12">
      <c r="A20" s="3">
        <v>31212</v>
      </c>
      <c r="B20" s="3" t="s">
        <v>82</v>
      </c>
      <c r="C20" s="9"/>
      <c r="D20" s="9"/>
      <c r="E20" s="9"/>
      <c r="F20" s="9"/>
      <c r="G20" s="8"/>
      <c r="H20" s="8"/>
      <c r="I20" s="8"/>
      <c r="J20" s="8"/>
      <c r="K20" s="8"/>
      <c r="L20" s="30">
        <f t="shared" si="1"/>
        <v>0</v>
      </c>
    </row>
    <row r="21" spans="1:12">
      <c r="A21" s="3">
        <v>31213</v>
      </c>
      <c r="B21" s="3" t="s">
        <v>83</v>
      </c>
      <c r="C21" s="9"/>
      <c r="D21" s="9"/>
      <c r="E21" s="9"/>
      <c r="F21" s="9"/>
      <c r="G21" s="8"/>
      <c r="H21" s="8"/>
      <c r="I21" s="8"/>
      <c r="J21" s="8"/>
      <c r="K21" s="8"/>
      <c r="L21" s="30">
        <f t="shared" si="1"/>
        <v>0</v>
      </c>
    </row>
    <row r="22" spans="1:12">
      <c r="A22" s="3">
        <v>31214</v>
      </c>
      <c r="B22" s="3" t="s">
        <v>84</v>
      </c>
      <c r="C22" s="9"/>
      <c r="D22" s="9"/>
      <c r="E22" s="9"/>
      <c r="F22" s="9"/>
      <c r="G22" s="8"/>
      <c r="H22" s="8"/>
      <c r="I22" s="8"/>
      <c r="J22" s="8"/>
      <c r="K22" s="8"/>
      <c r="L22" s="30">
        <f t="shared" si="1"/>
        <v>0</v>
      </c>
    </row>
    <row r="23" spans="1:12">
      <c r="A23" s="3">
        <v>31215</v>
      </c>
      <c r="B23" s="3" t="s">
        <v>85</v>
      </c>
      <c r="C23" s="9"/>
      <c r="D23" s="9"/>
      <c r="E23" s="9"/>
      <c r="F23" s="9"/>
      <c r="G23" s="8"/>
      <c r="H23" s="8"/>
      <c r="I23" s="8"/>
      <c r="J23" s="8"/>
      <c r="K23" s="8"/>
      <c r="L23" s="30">
        <f t="shared" si="1"/>
        <v>0</v>
      </c>
    </row>
    <row r="24" spans="1:12">
      <c r="A24" s="3">
        <v>31219</v>
      </c>
      <c r="B24" s="3" t="s">
        <v>12</v>
      </c>
      <c r="C24" s="9"/>
      <c r="D24" s="9"/>
      <c r="E24" s="9">
        <v>27500</v>
      </c>
      <c r="F24" s="9"/>
      <c r="G24" s="8"/>
      <c r="H24" s="8"/>
      <c r="I24" s="8"/>
      <c r="J24" s="8"/>
      <c r="K24" s="8"/>
      <c r="L24" s="30">
        <f t="shared" si="1"/>
        <v>27500</v>
      </c>
    </row>
    <row r="25" spans="1:12" s="22" customFormat="1">
      <c r="A25" s="15">
        <v>313</v>
      </c>
      <c r="B25" s="15" t="s">
        <v>86</v>
      </c>
      <c r="C25" s="8">
        <f>C26</f>
        <v>333800</v>
      </c>
      <c r="D25" s="8">
        <f t="shared" ref="D25:J25" si="5">D26</f>
        <v>0</v>
      </c>
      <c r="E25" s="8">
        <f t="shared" si="5"/>
        <v>0</v>
      </c>
      <c r="F25" s="8">
        <f t="shared" si="5"/>
        <v>3000</v>
      </c>
      <c r="G25" s="8">
        <f t="shared" si="5"/>
        <v>0</v>
      </c>
      <c r="H25" s="8">
        <f t="shared" si="5"/>
        <v>1500</v>
      </c>
      <c r="I25" s="8">
        <f t="shared" si="5"/>
        <v>0</v>
      </c>
      <c r="J25" s="8">
        <f t="shared" si="5"/>
        <v>0</v>
      </c>
      <c r="K25" s="8"/>
      <c r="L25" s="12">
        <f t="shared" si="1"/>
        <v>338300</v>
      </c>
    </row>
    <row r="26" spans="1:12">
      <c r="A26" s="3">
        <v>3132</v>
      </c>
      <c r="B26" s="3" t="s">
        <v>87</v>
      </c>
      <c r="C26" s="9">
        <f>SUM(C27:C28)</f>
        <v>333800</v>
      </c>
      <c r="D26" s="9">
        <f t="shared" ref="D26:J26" si="6">SUM(D27:D28)</f>
        <v>0</v>
      </c>
      <c r="E26" s="9">
        <f t="shared" si="6"/>
        <v>0</v>
      </c>
      <c r="F26" s="9">
        <f t="shared" si="6"/>
        <v>3000</v>
      </c>
      <c r="G26" s="9">
        <f t="shared" si="6"/>
        <v>0</v>
      </c>
      <c r="H26" s="9">
        <f t="shared" si="6"/>
        <v>1500</v>
      </c>
      <c r="I26" s="9">
        <f t="shared" si="6"/>
        <v>0</v>
      </c>
      <c r="J26" s="9">
        <f t="shared" si="6"/>
        <v>0</v>
      </c>
      <c r="K26" s="8"/>
      <c r="L26" s="30">
        <f t="shared" si="1"/>
        <v>338300</v>
      </c>
    </row>
    <row r="27" spans="1:12">
      <c r="A27" s="3">
        <v>31321</v>
      </c>
      <c r="B27" s="3" t="s">
        <v>13</v>
      </c>
      <c r="C27" s="9">
        <v>264300</v>
      </c>
      <c r="D27" s="9"/>
      <c r="E27" s="9"/>
      <c r="F27" s="9">
        <v>2250</v>
      </c>
      <c r="G27" s="8"/>
      <c r="H27" s="8">
        <v>1000</v>
      </c>
      <c r="I27" s="8"/>
      <c r="J27" s="8"/>
      <c r="K27" s="8"/>
      <c r="L27" s="30">
        <f t="shared" si="1"/>
        <v>267550</v>
      </c>
    </row>
    <row r="28" spans="1:12">
      <c r="A28" s="3">
        <v>31332</v>
      </c>
      <c r="B28" s="3" t="s">
        <v>134</v>
      </c>
      <c r="C28" s="9">
        <v>69500</v>
      </c>
      <c r="D28" s="9"/>
      <c r="E28" s="9"/>
      <c r="F28" s="9">
        <v>750</v>
      </c>
      <c r="G28" s="8"/>
      <c r="H28" s="8">
        <v>500</v>
      </c>
      <c r="I28" s="8"/>
      <c r="J28" s="8"/>
      <c r="K28" s="8"/>
      <c r="L28" s="30">
        <f t="shared" si="1"/>
        <v>70750</v>
      </c>
    </row>
    <row r="29" spans="1:12">
      <c r="A29" s="4">
        <v>32</v>
      </c>
      <c r="B29" s="4" t="s">
        <v>14</v>
      </c>
      <c r="C29" s="8">
        <f t="shared" ref="C29:K29" si="7">SUM(C30+C44+C67+C96+C99)</f>
        <v>105000</v>
      </c>
      <c r="D29" s="8">
        <f t="shared" si="7"/>
        <v>494226</v>
      </c>
      <c r="E29" s="8">
        <f t="shared" si="7"/>
        <v>17500</v>
      </c>
      <c r="F29" s="8">
        <f t="shared" si="7"/>
        <v>53000</v>
      </c>
      <c r="G29" s="8">
        <f t="shared" si="7"/>
        <v>165000</v>
      </c>
      <c r="H29" s="8">
        <f t="shared" si="7"/>
        <v>26750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12">
        <f t="shared" si="1"/>
        <v>861476</v>
      </c>
    </row>
    <row r="30" spans="1:12">
      <c r="A30" s="4">
        <v>321</v>
      </c>
      <c r="B30" s="13" t="s">
        <v>57</v>
      </c>
      <c r="C30" s="8">
        <f>(C31+C36+C38+C41)</f>
        <v>105000</v>
      </c>
      <c r="D30" s="8">
        <f>(D31+D36+D38+D41)</f>
        <v>13250</v>
      </c>
      <c r="E30" s="8">
        <f t="shared" ref="E30:K30" si="8">(E31+E36+E38+E41)</f>
        <v>8000</v>
      </c>
      <c r="F30" s="8">
        <f t="shared" si="8"/>
        <v>10500</v>
      </c>
      <c r="G30" s="8">
        <f t="shared" si="8"/>
        <v>0</v>
      </c>
      <c r="H30" s="8">
        <f t="shared" si="8"/>
        <v>0</v>
      </c>
      <c r="I30" s="8">
        <f t="shared" si="8"/>
        <v>0</v>
      </c>
      <c r="J30" s="8">
        <f t="shared" si="8"/>
        <v>0</v>
      </c>
      <c r="K30" s="8">
        <f t="shared" si="8"/>
        <v>0</v>
      </c>
      <c r="L30" s="12">
        <f t="shared" si="1"/>
        <v>136750</v>
      </c>
    </row>
    <row r="31" spans="1:12" s="23" customFormat="1">
      <c r="A31" s="5">
        <v>3211</v>
      </c>
      <c r="B31" s="14" t="s">
        <v>58</v>
      </c>
      <c r="C31" s="5"/>
      <c r="D31" s="33">
        <f>SUM(D32:D35)</f>
        <v>11000</v>
      </c>
      <c r="E31" s="33">
        <f t="shared" ref="E31:K31" si="9">SUM(E32:E35)</f>
        <v>3500</v>
      </c>
      <c r="F31" s="33">
        <f t="shared" si="9"/>
        <v>3000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33">
        <f t="shared" si="9"/>
        <v>0</v>
      </c>
      <c r="L31" s="30">
        <f t="shared" si="1"/>
        <v>17500</v>
      </c>
    </row>
    <row r="32" spans="1:12" s="23" customFormat="1">
      <c r="A32" s="5">
        <v>32111</v>
      </c>
      <c r="B32" s="14" t="s">
        <v>135</v>
      </c>
      <c r="C32" s="3"/>
      <c r="D32" s="9">
        <v>4000</v>
      </c>
      <c r="E32" s="9"/>
      <c r="F32" s="9"/>
      <c r="G32" s="9"/>
      <c r="H32" s="9"/>
      <c r="I32" s="9"/>
      <c r="J32" s="9"/>
      <c r="K32" s="9"/>
      <c r="L32" s="30">
        <f t="shared" si="1"/>
        <v>4000</v>
      </c>
    </row>
    <row r="33" spans="1:12" s="23" customFormat="1">
      <c r="A33" s="5">
        <v>32113</v>
      </c>
      <c r="B33" s="14" t="s">
        <v>112</v>
      </c>
      <c r="C33" s="3"/>
      <c r="D33" s="9">
        <v>3000</v>
      </c>
      <c r="E33" s="9"/>
      <c r="F33" s="9"/>
      <c r="G33" s="9"/>
      <c r="H33" s="9"/>
      <c r="I33" s="9"/>
      <c r="J33" s="9"/>
      <c r="K33" s="9"/>
      <c r="L33" s="30">
        <f t="shared" si="1"/>
        <v>3000</v>
      </c>
    </row>
    <row r="34" spans="1:12" s="23" customFormat="1">
      <c r="A34" s="5">
        <v>32115</v>
      </c>
      <c r="B34" s="14" t="s">
        <v>128</v>
      </c>
      <c r="C34" s="3"/>
      <c r="D34" s="9">
        <v>3500</v>
      </c>
      <c r="E34" s="9"/>
      <c r="F34" s="9"/>
      <c r="G34" s="9"/>
      <c r="H34" s="9"/>
      <c r="I34" s="9"/>
      <c r="J34" s="9"/>
      <c r="K34" s="9"/>
      <c r="L34" s="30">
        <f t="shared" si="1"/>
        <v>3500</v>
      </c>
    </row>
    <row r="35" spans="1:12">
      <c r="A35" s="3">
        <v>32119</v>
      </c>
      <c r="B35" s="3" t="s">
        <v>136</v>
      </c>
      <c r="C35" s="3"/>
      <c r="D35" s="9">
        <v>500</v>
      </c>
      <c r="E35" s="9">
        <v>3500</v>
      </c>
      <c r="F35" s="9">
        <v>3000</v>
      </c>
      <c r="G35" s="8"/>
      <c r="H35" s="8">
        <v>0</v>
      </c>
      <c r="I35" s="8"/>
      <c r="J35" s="8"/>
      <c r="K35" s="8"/>
      <c r="L35" s="30">
        <f t="shared" si="1"/>
        <v>7000</v>
      </c>
    </row>
    <row r="36" spans="1:12" s="23" customFormat="1">
      <c r="A36" s="5">
        <v>3212</v>
      </c>
      <c r="B36" s="14" t="s">
        <v>59</v>
      </c>
      <c r="C36" s="33">
        <f>C37</f>
        <v>95000</v>
      </c>
      <c r="D36" s="33">
        <f>D37</f>
        <v>0</v>
      </c>
      <c r="E36" s="33">
        <f t="shared" ref="E36:K36" si="10">E37</f>
        <v>0</v>
      </c>
      <c r="F36" s="33">
        <f t="shared" si="10"/>
        <v>0</v>
      </c>
      <c r="G36" s="33">
        <f t="shared" si="10"/>
        <v>0</v>
      </c>
      <c r="H36" s="33">
        <f t="shared" si="10"/>
        <v>0</v>
      </c>
      <c r="I36" s="33">
        <f t="shared" si="10"/>
        <v>0</v>
      </c>
      <c r="J36" s="33">
        <f t="shared" si="10"/>
        <v>0</v>
      </c>
      <c r="K36" s="33">
        <f t="shared" si="10"/>
        <v>0</v>
      </c>
      <c r="L36" s="30">
        <f t="shared" si="1"/>
        <v>95000</v>
      </c>
    </row>
    <row r="37" spans="1:12">
      <c r="A37" s="3">
        <v>32121</v>
      </c>
      <c r="B37" s="3" t="s">
        <v>137</v>
      </c>
      <c r="C37" s="9">
        <v>95000</v>
      </c>
      <c r="D37" s="9">
        <v>0</v>
      </c>
      <c r="E37" s="9"/>
      <c r="F37" s="9"/>
      <c r="G37" s="8"/>
      <c r="H37" s="8"/>
      <c r="I37" s="8"/>
      <c r="J37" s="8"/>
      <c r="K37" s="8"/>
      <c r="L37" s="30">
        <f t="shared" si="1"/>
        <v>95000</v>
      </c>
    </row>
    <row r="38" spans="1:12" s="23" customFormat="1">
      <c r="A38" s="5">
        <v>3213</v>
      </c>
      <c r="B38" s="3" t="s">
        <v>60</v>
      </c>
      <c r="C38" s="5"/>
      <c r="D38" s="33">
        <f>SUM(D39:D40)</f>
        <v>2250</v>
      </c>
      <c r="E38" s="33">
        <f t="shared" ref="E38:K38" si="11">E40</f>
        <v>0</v>
      </c>
      <c r="F38" s="33">
        <f>F39</f>
        <v>3300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3">
        <f t="shared" si="11"/>
        <v>0</v>
      </c>
      <c r="L38" s="30">
        <f t="shared" si="1"/>
        <v>5550</v>
      </c>
    </row>
    <row r="39" spans="1:12" s="22" customFormat="1">
      <c r="A39" s="3">
        <v>32131</v>
      </c>
      <c r="B39" s="3" t="s">
        <v>113</v>
      </c>
      <c r="C39" s="4"/>
      <c r="D39" s="33">
        <v>2000</v>
      </c>
      <c r="E39" s="8"/>
      <c r="F39" s="33">
        <v>3300</v>
      </c>
      <c r="G39" s="8"/>
      <c r="H39" s="8"/>
      <c r="I39" s="8"/>
      <c r="J39" s="8"/>
      <c r="K39" s="8"/>
      <c r="L39" s="30">
        <f t="shared" si="1"/>
        <v>5300</v>
      </c>
    </row>
    <row r="40" spans="1:12">
      <c r="A40" s="3">
        <v>32132</v>
      </c>
      <c r="B40" s="3" t="s">
        <v>114</v>
      </c>
      <c r="C40" s="3"/>
      <c r="D40" s="9">
        <v>250</v>
      </c>
      <c r="E40" s="9"/>
      <c r="F40" s="9"/>
      <c r="G40" s="8"/>
      <c r="H40" s="8"/>
      <c r="I40" s="8"/>
      <c r="J40" s="8"/>
      <c r="K40" s="8"/>
      <c r="L40" s="30">
        <f t="shared" si="1"/>
        <v>250</v>
      </c>
    </row>
    <row r="41" spans="1:12" s="23" customFormat="1">
      <c r="A41" s="5">
        <v>3214</v>
      </c>
      <c r="B41" s="5" t="s">
        <v>61</v>
      </c>
      <c r="C41" s="5">
        <f>SUM(C42:C43)</f>
        <v>10000</v>
      </c>
      <c r="D41" s="33">
        <f>D42+D43</f>
        <v>0</v>
      </c>
      <c r="E41" s="33">
        <f>SUM(E42:E43)</f>
        <v>4500</v>
      </c>
      <c r="F41" s="33">
        <f t="shared" ref="F41:K41" si="12">SUM(F42:F43)</f>
        <v>4200</v>
      </c>
      <c r="G41" s="33">
        <f t="shared" si="12"/>
        <v>0</v>
      </c>
      <c r="H41" s="33">
        <f t="shared" si="12"/>
        <v>0</v>
      </c>
      <c r="I41" s="33"/>
      <c r="J41" s="33">
        <f t="shared" si="12"/>
        <v>0</v>
      </c>
      <c r="K41" s="33">
        <f t="shared" si="12"/>
        <v>0</v>
      </c>
      <c r="L41" s="30">
        <f t="shared" si="1"/>
        <v>18700</v>
      </c>
    </row>
    <row r="42" spans="1:12">
      <c r="A42" s="3">
        <v>32141</v>
      </c>
      <c r="B42" s="3" t="s">
        <v>138</v>
      </c>
      <c r="C42" s="3"/>
      <c r="D42" s="9">
        <v>0</v>
      </c>
      <c r="E42" s="9"/>
      <c r="F42" s="9"/>
      <c r="G42" s="8"/>
      <c r="H42" s="8"/>
      <c r="I42" s="8"/>
      <c r="J42" s="8"/>
      <c r="K42" s="8"/>
      <c r="L42" s="30">
        <f t="shared" si="1"/>
        <v>0</v>
      </c>
    </row>
    <row r="43" spans="1:12">
      <c r="A43" s="3">
        <v>32149</v>
      </c>
      <c r="B43" s="3" t="s">
        <v>12</v>
      </c>
      <c r="C43" s="3">
        <v>10000</v>
      </c>
      <c r="D43" s="9">
        <v>0</v>
      </c>
      <c r="E43" s="9">
        <v>4500</v>
      </c>
      <c r="F43" s="9">
        <v>4200</v>
      </c>
      <c r="G43" s="8"/>
      <c r="H43" s="8"/>
      <c r="I43" s="8"/>
      <c r="J43" s="8"/>
      <c r="K43" s="8"/>
      <c r="L43" s="30">
        <f t="shared" ref="L43:L75" si="13">SUM(C43:K43)</f>
        <v>18700</v>
      </c>
    </row>
    <row r="44" spans="1:12" s="24" customFormat="1">
      <c r="A44" s="4">
        <v>322</v>
      </c>
      <c r="B44" s="3" t="s">
        <v>62</v>
      </c>
      <c r="C44" s="4"/>
      <c r="D44" s="8">
        <f>SUM(D45+D51+D54+D58+D62+D65)</f>
        <v>145855</v>
      </c>
      <c r="E44" s="8">
        <f t="shared" ref="E44:K44" si="14">SUM(E45+E51+E54+E58+E62+E65)</f>
        <v>5000</v>
      </c>
      <c r="F44" s="8">
        <f t="shared" si="14"/>
        <v>4500</v>
      </c>
      <c r="G44" s="8">
        <f t="shared" si="14"/>
        <v>127000</v>
      </c>
      <c r="H44" s="8">
        <f t="shared" si="14"/>
        <v>20000</v>
      </c>
      <c r="I44" s="8">
        <f t="shared" si="14"/>
        <v>0</v>
      </c>
      <c r="J44" s="8">
        <f t="shared" si="14"/>
        <v>0</v>
      </c>
      <c r="K44" s="8">
        <f t="shared" si="14"/>
        <v>0</v>
      </c>
      <c r="L44" s="12">
        <f t="shared" si="13"/>
        <v>302355</v>
      </c>
    </row>
    <row r="45" spans="1:12" s="23" customFormat="1">
      <c r="A45" s="5">
        <v>3221</v>
      </c>
      <c r="B45" s="32" t="s">
        <v>63</v>
      </c>
      <c r="C45" s="5"/>
      <c r="D45" s="33">
        <f>SUM(D46:D50)</f>
        <v>17750</v>
      </c>
      <c r="E45" s="33">
        <f t="shared" ref="E45:K45" si="15">SUM(E46:E50)</f>
        <v>1000</v>
      </c>
      <c r="F45" s="33">
        <f t="shared" si="15"/>
        <v>4500</v>
      </c>
      <c r="G45" s="33">
        <f t="shared" si="15"/>
        <v>3000</v>
      </c>
      <c r="H45" s="33">
        <f t="shared" si="15"/>
        <v>0</v>
      </c>
      <c r="I45" s="33">
        <f t="shared" si="15"/>
        <v>0</v>
      </c>
      <c r="J45" s="33"/>
      <c r="K45" s="33">
        <f t="shared" si="15"/>
        <v>0</v>
      </c>
      <c r="L45" s="30">
        <f t="shared" si="13"/>
        <v>26250</v>
      </c>
    </row>
    <row r="46" spans="1:12">
      <c r="A46" s="3">
        <v>32211</v>
      </c>
      <c r="B46" s="3" t="s">
        <v>17</v>
      </c>
      <c r="C46" s="3"/>
      <c r="D46" s="9">
        <v>4000</v>
      </c>
      <c r="E46" s="9">
        <v>1000</v>
      </c>
      <c r="F46" s="9"/>
      <c r="G46" s="8"/>
      <c r="H46" s="9"/>
      <c r="I46" s="9"/>
      <c r="J46" s="8"/>
      <c r="K46" s="8"/>
      <c r="L46" s="30">
        <f t="shared" si="13"/>
        <v>5000</v>
      </c>
    </row>
    <row r="47" spans="1:12">
      <c r="A47" s="3">
        <v>32212</v>
      </c>
      <c r="B47" s="3" t="s">
        <v>64</v>
      </c>
      <c r="C47" s="3"/>
      <c r="D47" s="9">
        <v>500</v>
      </c>
      <c r="E47" s="9"/>
      <c r="F47" s="9"/>
      <c r="G47" s="8"/>
      <c r="H47" s="9"/>
      <c r="I47" s="9"/>
      <c r="J47" s="9"/>
      <c r="K47" s="8"/>
      <c r="L47" s="30">
        <f t="shared" si="13"/>
        <v>500</v>
      </c>
    </row>
    <row r="48" spans="1:12">
      <c r="A48" s="3">
        <v>32216</v>
      </c>
      <c r="B48" s="3" t="s">
        <v>139</v>
      </c>
      <c r="C48" s="3"/>
      <c r="D48" s="9">
        <v>250</v>
      </c>
      <c r="E48" s="9"/>
      <c r="F48" s="9"/>
      <c r="G48" s="8"/>
      <c r="H48" s="9"/>
      <c r="I48" s="9"/>
      <c r="J48" s="8"/>
      <c r="K48" s="8"/>
      <c r="L48" s="30">
        <f t="shared" si="13"/>
        <v>250</v>
      </c>
    </row>
    <row r="49" spans="1:12">
      <c r="A49" s="3">
        <v>32214</v>
      </c>
      <c r="B49" s="3" t="s">
        <v>115</v>
      </c>
      <c r="C49" s="3"/>
      <c r="D49" s="9">
        <v>8000</v>
      </c>
      <c r="E49" s="9"/>
      <c r="F49" s="9"/>
      <c r="G49" s="8"/>
      <c r="H49" s="9"/>
      <c r="I49" s="9"/>
      <c r="J49" s="8"/>
      <c r="K49" s="8"/>
      <c r="L49" s="30">
        <f t="shared" si="13"/>
        <v>8000</v>
      </c>
    </row>
    <row r="50" spans="1:12">
      <c r="A50" s="3">
        <v>32219</v>
      </c>
      <c r="B50" s="3" t="s">
        <v>44</v>
      </c>
      <c r="C50" s="3"/>
      <c r="D50" s="9">
        <v>5000</v>
      </c>
      <c r="E50" s="9"/>
      <c r="F50" s="9">
        <v>4500</v>
      </c>
      <c r="G50" s="9">
        <v>3000</v>
      </c>
      <c r="H50" s="9"/>
      <c r="I50" s="9"/>
      <c r="J50" s="8"/>
      <c r="K50" s="8"/>
      <c r="L50" s="30">
        <f t="shared" si="13"/>
        <v>12500</v>
      </c>
    </row>
    <row r="51" spans="1:12" s="23" customFormat="1">
      <c r="A51" s="5">
        <v>3222</v>
      </c>
      <c r="B51" s="5" t="s">
        <v>18</v>
      </c>
      <c r="C51" s="5"/>
      <c r="D51" s="5">
        <f>D53</f>
        <v>700</v>
      </c>
      <c r="E51" s="33">
        <f t="shared" ref="E51:K51" si="16">E53</f>
        <v>0</v>
      </c>
      <c r="F51" s="33">
        <f t="shared" si="16"/>
        <v>0</v>
      </c>
      <c r="G51" s="33">
        <f>G52</f>
        <v>124000</v>
      </c>
      <c r="H51" s="33">
        <f t="shared" si="16"/>
        <v>0</v>
      </c>
      <c r="I51" s="33">
        <f t="shared" si="16"/>
        <v>0</v>
      </c>
      <c r="J51" s="33">
        <f t="shared" si="16"/>
        <v>0</v>
      </c>
      <c r="K51" s="5">
        <f t="shared" si="16"/>
        <v>0</v>
      </c>
      <c r="L51" s="30">
        <f t="shared" si="13"/>
        <v>124700</v>
      </c>
    </row>
    <row r="52" spans="1:12" s="23" customFormat="1">
      <c r="A52" s="5">
        <v>32224</v>
      </c>
      <c r="B52" s="5" t="s">
        <v>65</v>
      </c>
      <c r="C52" s="5"/>
      <c r="D52" s="5"/>
      <c r="E52" s="33"/>
      <c r="F52" s="33"/>
      <c r="G52" s="33">
        <v>124000</v>
      </c>
      <c r="H52" s="33"/>
      <c r="I52" s="33"/>
      <c r="J52" s="33"/>
      <c r="K52" s="5"/>
      <c r="L52" s="30"/>
    </row>
    <row r="53" spans="1:12">
      <c r="A53" s="3">
        <v>32229</v>
      </c>
      <c r="B53" s="3" t="s">
        <v>202</v>
      </c>
      <c r="C53" s="3"/>
      <c r="D53" s="9">
        <v>700</v>
      </c>
      <c r="E53" s="9"/>
      <c r="F53" s="9"/>
      <c r="G53" s="9"/>
      <c r="H53" s="8"/>
      <c r="I53" s="33"/>
      <c r="J53" s="8"/>
      <c r="K53" s="8"/>
      <c r="L53" s="30">
        <f t="shared" si="13"/>
        <v>700</v>
      </c>
    </row>
    <row r="54" spans="1:12" s="23" customFormat="1">
      <c r="A54" s="5">
        <v>3223</v>
      </c>
      <c r="B54" s="5" t="s">
        <v>66</v>
      </c>
      <c r="C54" s="5"/>
      <c r="D54" s="33">
        <f>SUM(D55:D57)</f>
        <v>116405</v>
      </c>
      <c r="E54" s="33">
        <f t="shared" ref="E54:K54" si="17">SUM(E55:E57)</f>
        <v>0</v>
      </c>
      <c r="F54" s="33">
        <f t="shared" si="17"/>
        <v>0</v>
      </c>
      <c r="G54" s="33">
        <f t="shared" si="17"/>
        <v>0</v>
      </c>
      <c r="H54" s="33">
        <f t="shared" si="17"/>
        <v>14000</v>
      </c>
      <c r="I54" s="33">
        <f t="shared" si="17"/>
        <v>0</v>
      </c>
      <c r="J54" s="33">
        <f t="shared" si="17"/>
        <v>0</v>
      </c>
      <c r="K54" s="33">
        <f t="shared" si="17"/>
        <v>0</v>
      </c>
      <c r="L54" s="30">
        <f t="shared" si="13"/>
        <v>130405</v>
      </c>
    </row>
    <row r="55" spans="1:12">
      <c r="A55" s="3">
        <v>32231</v>
      </c>
      <c r="B55" s="3" t="s">
        <v>19</v>
      </c>
      <c r="C55" s="3"/>
      <c r="D55" s="9">
        <v>23000</v>
      </c>
      <c r="E55" s="9"/>
      <c r="F55" s="9"/>
      <c r="G55" s="8"/>
      <c r="H55" s="33">
        <v>4000</v>
      </c>
      <c r="I55" s="8"/>
      <c r="J55" s="8"/>
      <c r="K55" s="8"/>
      <c r="L55" s="30">
        <f t="shared" si="13"/>
        <v>27000</v>
      </c>
    </row>
    <row r="56" spans="1:12">
      <c r="A56" s="3">
        <v>32233</v>
      </c>
      <c r="B56" s="3" t="s">
        <v>20</v>
      </c>
      <c r="C56" s="3"/>
      <c r="D56" s="9">
        <v>92905</v>
      </c>
      <c r="E56" s="9"/>
      <c r="F56" s="9"/>
      <c r="G56" s="8"/>
      <c r="H56" s="33">
        <v>10000</v>
      </c>
      <c r="I56" s="8"/>
      <c r="J56" s="8"/>
      <c r="K56" s="8"/>
      <c r="L56" s="30">
        <f t="shared" si="13"/>
        <v>102905</v>
      </c>
    </row>
    <row r="57" spans="1:12">
      <c r="A57" s="3">
        <v>32234</v>
      </c>
      <c r="B57" s="3" t="s">
        <v>116</v>
      </c>
      <c r="C57" s="3"/>
      <c r="D57" s="11">
        <v>500</v>
      </c>
      <c r="E57" s="11"/>
      <c r="F57" s="9"/>
      <c r="G57" s="8"/>
      <c r="H57" s="33"/>
      <c r="I57" s="8"/>
      <c r="J57" s="8"/>
      <c r="K57" s="8"/>
      <c r="L57" s="30">
        <f t="shared" si="13"/>
        <v>500</v>
      </c>
    </row>
    <row r="58" spans="1:12" s="23" customFormat="1">
      <c r="A58" s="5">
        <v>3224</v>
      </c>
      <c r="B58" s="32" t="s">
        <v>67</v>
      </c>
      <c r="C58" s="5"/>
      <c r="D58" s="30">
        <f>SUM(D59:D61)</f>
        <v>8000</v>
      </c>
      <c r="E58" s="30">
        <f t="shared" ref="E58:K58" si="18">SUM(E59:E61)</f>
        <v>4000</v>
      </c>
      <c r="F58" s="30">
        <f t="shared" si="18"/>
        <v>0</v>
      </c>
      <c r="G58" s="30">
        <f t="shared" si="18"/>
        <v>0</v>
      </c>
      <c r="H58" s="30">
        <f t="shared" si="18"/>
        <v>6000</v>
      </c>
      <c r="I58" s="30">
        <f t="shared" si="18"/>
        <v>0</v>
      </c>
      <c r="J58" s="30">
        <f t="shared" si="18"/>
        <v>0</v>
      </c>
      <c r="K58" s="30">
        <f t="shared" si="18"/>
        <v>0</v>
      </c>
      <c r="L58" s="30">
        <f t="shared" si="13"/>
        <v>18000</v>
      </c>
    </row>
    <row r="59" spans="1:12" s="22" customFormat="1">
      <c r="A59" s="5">
        <v>32241</v>
      </c>
      <c r="B59" s="32" t="s">
        <v>110</v>
      </c>
      <c r="C59" s="4"/>
      <c r="D59" s="30">
        <v>0</v>
      </c>
      <c r="E59" s="30"/>
      <c r="F59" s="12"/>
      <c r="G59" s="12"/>
      <c r="H59" s="30"/>
      <c r="I59" s="12"/>
      <c r="J59" s="12"/>
      <c r="K59" s="12">
        <v>0</v>
      </c>
      <c r="L59" s="30">
        <f t="shared" si="13"/>
        <v>0</v>
      </c>
    </row>
    <row r="60" spans="1:12" s="22" customFormat="1">
      <c r="A60" s="5">
        <v>32242</v>
      </c>
      <c r="B60" s="32" t="s">
        <v>111</v>
      </c>
      <c r="C60" s="4"/>
      <c r="D60" s="30">
        <v>0</v>
      </c>
      <c r="E60" s="12"/>
      <c r="F60" s="12"/>
      <c r="G60" s="12"/>
      <c r="H60" s="30"/>
      <c r="I60" s="12"/>
      <c r="J60" s="12"/>
      <c r="K60" s="12"/>
      <c r="L60" s="30">
        <f t="shared" si="13"/>
        <v>0</v>
      </c>
    </row>
    <row r="61" spans="1:12">
      <c r="A61" s="3">
        <v>32244</v>
      </c>
      <c r="B61" s="32" t="s">
        <v>127</v>
      </c>
      <c r="C61" s="3"/>
      <c r="D61" s="9">
        <v>8000</v>
      </c>
      <c r="E61" s="9">
        <v>4000</v>
      </c>
      <c r="F61" s="9"/>
      <c r="G61" s="8"/>
      <c r="H61" s="33">
        <v>6000</v>
      </c>
      <c r="I61" s="8"/>
      <c r="J61" s="8"/>
      <c r="K61" s="8"/>
      <c r="L61" s="30">
        <f t="shared" si="13"/>
        <v>18000</v>
      </c>
    </row>
    <row r="62" spans="1:12" s="23" customFormat="1">
      <c r="A62" s="5">
        <v>3225</v>
      </c>
      <c r="B62" s="5" t="s">
        <v>68</v>
      </c>
      <c r="C62" s="5"/>
      <c r="D62" s="33">
        <f>D63</f>
        <v>2500</v>
      </c>
      <c r="E62" s="33">
        <f t="shared" ref="E62:K62" si="19">E63</f>
        <v>0</v>
      </c>
      <c r="F62" s="33">
        <f t="shared" si="19"/>
        <v>0</v>
      </c>
      <c r="G62" s="33">
        <f t="shared" si="19"/>
        <v>0</v>
      </c>
      <c r="H62" s="33">
        <f t="shared" si="19"/>
        <v>0</v>
      </c>
      <c r="I62" s="33">
        <f t="shared" si="19"/>
        <v>0</v>
      </c>
      <c r="J62" s="33">
        <f t="shared" si="19"/>
        <v>0</v>
      </c>
      <c r="K62" s="33">
        <f t="shared" si="19"/>
        <v>0</v>
      </c>
      <c r="L62" s="30">
        <f t="shared" si="13"/>
        <v>2500</v>
      </c>
    </row>
    <row r="63" spans="1:12">
      <c r="A63" s="3">
        <v>32251</v>
      </c>
      <c r="B63" s="3" t="s">
        <v>21</v>
      </c>
      <c r="C63" s="3"/>
      <c r="D63" s="9">
        <v>2500</v>
      </c>
      <c r="E63" s="9"/>
      <c r="F63" s="9"/>
      <c r="G63" s="9"/>
      <c r="H63" s="9"/>
      <c r="I63" s="9"/>
      <c r="J63" s="9"/>
      <c r="K63" s="9"/>
      <c r="L63" s="30">
        <f t="shared" si="13"/>
        <v>2500</v>
      </c>
    </row>
    <row r="64" spans="1:12">
      <c r="A64" s="3">
        <v>32252</v>
      </c>
      <c r="B64" s="3" t="s">
        <v>22</v>
      </c>
      <c r="C64" s="3"/>
      <c r="D64" s="9">
        <v>0</v>
      </c>
      <c r="E64" s="9"/>
      <c r="F64" s="9"/>
      <c r="G64" s="9"/>
      <c r="H64" s="9"/>
      <c r="I64" s="9"/>
      <c r="J64" s="9"/>
      <c r="K64" s="9"/>
      <c r="L64" s="30">
        <f t="shared" si="13"/>
        <v>0</v>
      </c>
    </row>
    <row r="65" spans="1:12" s="23" customFormat="1">
      <c r="A65" s="5">
        <v>3227</v>
      </c>
      <c r="B65" s="5" t="s">
        <v>69</v>
      </c>
      <c r="C65" s="5"/>
      <c r="D65" s="33">
        <f>D66</f>
        <v>500</v>
      </c>
      <c r="E65" s="33"/>
      <c r="F65" s="33"/>
      <c r="G65" s="33"/>
      <c r="H65" s="33"/>
      <c r="I65" s="33"/>
      <c r="J65" s="33"/>
      <c r="K65" s="33"/>
      <c r="L65" s="30">
        <f t="shared" si="13"/>
        <v>500</v>
      </c>
    </row>
    <row r="66" spans="1:12">
      <c r="A66" s="3">
        <v>32271</v>
      </c>
      <c r="B66" s="3" t="s">
        <v>131</v>
      </c>
      <c r="C66" s="3"/>
      <c r="D66" s="9">
        <v>500</v>
      </c>
      <c r="E66" s="9"/>
      <c r="F66" s="9"/>
      <c r="G66" s="9"/>
      <c r="H66" s="9"/>
      <c r="I66" s="9"/>
      <c r="J66" s="9"/>
      <c r="K66" s="9"/>
      <c r="L66" s="30">
        <f t="shared" si="13"/>
        <v>500</v>
      </c>
    </row>
    <row r="67" spans="1:12" s="25" customFormat="1">
      <c r="A67" s="15">
        <v>323</v>
      </c>
      <c r="B67" s="15" t="s">
        <v>70</v>
      </c>
      <c r="C67" s="8">
        <f>SUM(C68+C72+C75+C77+C83+C86+C90+C93)</f>
        <v>0</v>
      </c>
      <c r="D67" s="8">
        <f>SUM(D68+D72+D75+D77+D83+D86+D90+D93)</f>
        <v>324621</v>
      </c>
      <c r="E67" s="8">
        <f t="shared" ref="E67:K67" si="20">SUM(E68+E72+E77+E83+E86+E90+E93)</f>
        <v>4500</v>
      </c>
      <c r="F67" s="8">
        <f t="shared" si="20"/>
        <v>28000</v>
      </c>
      <c r="G67" s="8">
        <f t="shared" si="20"/>
        <v>28000</v>
      </c>
      <c r="H67" s="8">
        <f t="shared" si="20"/>
        <v>0</v>
      </c>
      <c r="I67" s="8">
        <f t="shared" si="20"/>
        <v>0</v>
      </c>
      <c r="J67" s="8">
        <f t="shared" si="20"/>
        <v>0</v>
      </c>
      <c r="K67" s="8">
        <f t="shared" si="20"/>
        <v>0</v>
      </c>
      <c r="L67" s="12">
        <f t="shared" si="13"/>
        <v>385121</v>
      </c>
    </row>
    <row r="68" spans="1:12" s="23" customFormat="1">
      <c r="A68" s="5">
        <v>3231</v>
      </c>
      <c r="B68" s="5" t="s">
        <v>71</v>
      </c>
      <c r="C68" s="5"/>
      <c r="D68" s="33">
        <f t="shared" ref="D68:K68" si="21">SUM(D69:D71)</f>
        <v>290871</v>
      </c>
      <c r="E68" s="33">
        <f t="shared" si="21"/>
        <v>0</v>
      </c>
      <c r="F68" s="33">
        <f t="shared" si="21"/>
        <v>28000</v>
      </c>
      <c r="G68" s="33">
        <f t="shared" si="21"/>
        <v>28000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0">
        <f t="shared" si="13"/>
        <v>346871</v>
      </c>
    </row>
    <row r="69" spans="1:12">
      <c r="A69" s="3">
        <v>32311</v>
      </c>
      <c r="B69" s="3" t="s">
        <v>117</v>
      </c>
      <c r="C69" s="3"/>
      <c r="D69" s="9">
        <v>8000</v>
      </c>
      <c r="E69" s="9"/>
      <c r="F69" s="9"/>
      <c r="G69" s="9"/>
      <c r="H69" s="9"/>
      <c r="I69" s="9"/>
      <c r="J69" s="9"/>
      <c r="K69" s="9"/>
      <c r="L69" s="30">
        <f t="shared" si="13"/>
        <v>8000</v>
      </c>
    </row>
    <row r="70" spans="1:12">
      <c r="A70" s="3">
        <v>32313</v>
      </c>
      <c r="B70" s="3" t="s">
        <v>23</v>
      </c>
      <c r="C70" s="3"/>
      <c r="D70" s="9">
        <v>500</v>
      </c>
      <c r="E70" s="9"/>
      <c r="F70" s="9"/>
      <c r="G70" s="9"/>
      <c r="H70" s="9"/>
      <c r="I70" s="9"/>
      <c r="J70" s="9"/>
      <c r="K70" s="9"/>
      <c r="L70" s="30">
        <f t="shared" si="13"/>
        <v>500</v>
      </c>
    </row>
    <row r="71" spans="1:12">
      <c r="A71" s="3">
        <v>32319</v>
      </c>
      <c r="B71" s="3" t="s">
        <v>24</v>
      </c>
      <c r="C71" s="3"/>
      <c r="D71" s="9">
        <v>282371</v>
      </c>
      <c r="E71" s="9"/>
      <c r="F71" s="9">
        <v>28000</v>
      </c>
      <c r="G71" s="9">
        <v>28000</v>
      </c>
      <c r="H71" s="9"/>
      <c r="I71" s="9"/>
      <c r="J71" s="9"/>
      <c r="K71" s="9"/>
      <c r="L71" s="30">
        <f t="shared" si="13"/>
        <v>338371</v>
      </c>
    </row>
    <row r="72" spans="1:12" s="23" customFormat="1">
      <c r="A72" s="5">
        <v>3232</v>
      </c>
      <c r="B72" s="3" t="s">
        <v>72</v>
      </c>
      <c r="C72" s="33">
        <f>SUM(C73:C74)</f>
        <v>0</v>
      </c>
      <c r="D72" s="33">
        <f>SUM(D73:D74)</f>
        <v>14000</v>
      </c>
      <c r="E72" s="33">
        <f t="shared" ref="E72:K72" si="22">SUM(E73:E74)</f>
        <v>4500</v>
      </c>
      <c r="F72" s="33">
        <f t="shared" si="22"/>
        <v>0</v>
      </c>
      <c r="G72" s="33">
        <f t="shared" si="22"/>
        <v>0</v>
      </c>
      <c r="H72" s="33">
        <f t="shared" si="22"/>
        <v>0</v>
      </c>
      <c r="I72" s="33">
        <f t="shared" si="22"/>
        <v>0</v>
      </c>
      <c r="J72" s="33">
        <f t="shared" si="22"/>
        <v>0</v>
      </c>
      <c r="K72" s="33">
        <f t="shared" si="22"/>
        <v>0</v>
      </c>
      <c r="L72" s="30">
        <f t="shared" si="13"/>
        <v>18500</v>
      </c>
    </row>
    <row r="73" spans="1:12">
      <c r="A73" s="3">
        <v>32321</v>
      </c>
      <c r="B73" s="3" t="s">
        <v>73</v>
      </c>
      <c r="C73" s="3"/>
      <c r="D73" s="9">
        <v>0</v>
      </c>
      <c r="E73" s="9"/>
      <c r="F73" s="9"/>
      <c r="G73" s="9"/>
      <c r="H73" s="9"/>
      <c r="I73" s="9"/>
      <c r="J73" s="9"/>
      <c r="K73" s="9"/>
      <c r="L73" s="30">
        <f t="shared" si="13"/>
        <v>0</v>
      </c>
    </row>
    <row r="74" spans="1:12">
      <c r="A74" s="3">
        <v>32329</v>
      </c>
      <c r="B74" s="3" t="s">
        <v>198</v>
      </c>
      <c r="C74" s="3"/>
      <c r="D74" s="9">
        <v>14000</v>
      </c>
      <c r="E74" s="9">
        <v>4500</v>
      </c>
      <c r="F74" s="9"/>
      <c r="G74" s="9"/>
      <c r="H74" s="9"/>
      <c r="I74" s="9"/>
      <c r="J74" s="9"/>
      <c r="K74" s="9"/>
      <c r="L74" s="30">
        <f t="shared" si="13"/>
        <v>18500</v>
      </c>
    </row>
    <row r="75" spans="1:12" s="23" customFormat="1">
      <c r="A75" s="5">
        <v>3233</v>
      </c>
      <c r="B75" s="5" t="s">
        <v>140</v>
      </c>
      <c r="C75" s="33">
        <f>C76</f>
        <v>0</v>
      </c>
      <c r="D75" s="33">
        <f>D76</f>
        <v>0</v>
      </c>
      <c r="E75" s="33">
        <f t="shared" ref="E75:K75" si="23">E76</f>
        <v>0</v>
      </c>
      <c r="F75" s="33">
        <f t="shared" si="23"/>
        <v>0</v>
      </c>
      <c r="G75" s="33">
        <f t="shared" si="23"/>
        <v>0</v>
      </c>
      <c r="H75" s="33">
        <f t="shared" si="23"/>
        <v>0</v>
      </c>
      <c r="I75" s="33">
        <f t="shared" si="23"/>
        <v>0</v>
      </c>
      <c r="J75" s="33">
        <f t="shared" si="23"/>
        <v>0</v>
      </c>
      <c r="K75" s="33">
        <f t="shared" si="23"/>
        <v>0</v>
      </c>
      <c r="L75" s="30">
        <f t="shared" si="13"/>
        <v>0</v>
      </c>
    </row>
    <row r="76" spans="1:12">
      <c r="A76" s="3">
        <v>32339</v>
      </c>
      <c r="B76" s="3" t="s">
        <v>25</v>
      </c>
      <c r="C76" s="3"/>
      <c r="D76" s="9">
        <v>0</v>
      </c>
      <c r="E76" s="9"/>
      <c r="F76" s="9"/>
      <c r="G76" s="9"/>
      <c r="H76" s="9"/>
      <c r="I76" s="9"/>
      <c r="J76" s="9"/>
      <c r="K76" s="9"/>
      <c r="L76" s="30">
        <f>SUM(C76:K76)</f>
        <v>0</v>
      </c>
    </row>
    <row r="77" spans="1:12" s="23" customFormat="1">
      <c r="A77" s="5">
        <v>3234</v>
      </c>
      <c r="B77" s="5" t="s">
        <v>26</v>
      </c>
      <c r="C77" s="5"/>
      <c r="D77" s="33">
        <f t="shared" ref="D77:K77" si="24">SUM(D78:D82)</f>
        <v>6750</v>
      </c>
      <c r="E77" s="33">
        <f t="shared" si="24"/>
        <v>0</v>
      </c>
      <c r="F77" s="33">
        <f t="shared" si="24"/>
        <v>0</v>
      </c>
      <c r="G77" s="33">
        <f t="shared" si="24"/>
        <v>0</v>
      </c>
      <c r="H77" s="33">
        <f t="shared" si="24"/>
        <v>0</v>
      </c>
      <c r="I77" s="33">
        <f t="shared" si="24"/>
        <v>0</v>
      </c>
      <c r="J77" s="33">
        <f t="shared" si="24"/>
        <v>0</v>
      </c>
      <c r="K77" s="33">
        <f t="shared" si="24"/>
        <v>0</v>
      </c>
      <c r="L77" s="30">
        <f>SUM(C77:K77)</f>
        <v>6750</v>
      </c>
    </row>
    <row r="78" spans="1:12">
      <c r="A78" s="3">
        <v>32341</v>
      </c>
      <c r="B78" s="3" t="s">
        <v>74</v>
      </c>
      <c r="C78" s="3"/>
      <c r="D78" s="9">
        <v>2000</v>
      </c>
      <c r="E78" s="9"/>
      <c r="F78" s="9"/>
      <c r="G78" s="9"/>
      <c r="H78" s="9"/>
      <c r="I78" s="9"/>
      <c r="J78" s="9"/>
      <c r="K78" s="9"/>
      <c r="L78" s="30">
        <f t="shared" ref="L78:L120" si="25">SUM(C78:K78)</f>
        <v>2000</v>
      </c>
    </row>
    <row r="79" spans="1:12">
      <c r="A79" s="3">
        <v>32342</v>
      </c>
      <c r="B79" s="3" t="s">
        <v>75</v>
      </c>
      <c r="C79" s="3"/>
      <c r="D79" s="9">
        <v>2000</v>
      </c>
      <c r="E79" s="9"/>
      <c r="F79" s="9"/>
      <c r="G79" s="9"/>
      <c r="H79" s="9"/>
      <c r="I79" s="9"/>
      <c r="J79" s="9"/>
      <c r="K79" s="9"/>
      <c r="L79" s="30">
        <f t="shared" si="25"/>
        <v>2000</v>
      </c>
    </row>
    <row r="80" spans="1:12">
      <c r="A80" s="3">
        <v>32343</v>
      </c>
      <c r="B80" s="3" t="s">
        <v>118</v>
      </c>
      <c r="C80" s="3"/>
      <c r="D80" s="9">
        <v>1000</v>
      </c>
      <c r="E80" s="9"/>
      <c r="F80" s="9"/>
      <c r="G80" s="9"/>
      <c r="H80" s="9"/>
      <c r="I80" s="9"/>
      <c r="J80" s="9"/>
      <c r="K80" s="9"/>
      <c r="L80" s="30">
        <f t="shared" si="25"/>
        <v>1000</v>
      </c>
    </row>
    <row r="81" spans="1:12">
      <c r="A81" s="3">
        <v>32344</v>
      </c>
      <c r="B81" s="3" t="s">
        <v>119</v>
      </c>
      <c r="C81" s="3"/>
      <c r="D81" s="9">
        <v>1500</v>
      </c>
      <c r="E81" s="9"/>
      <c r="F81" s="9"/>
      <c r="G81" s="9"/>
      <c r="H81" s="9"/>
      <c r="I81" s="9"/>
      <c r="J81" s="9"/>
      <c r="K81" s="9"/>
      <c r="L81" s="30">
        <f t="shared" si="25"/>
        <v>1500</v>
      </c>
    </row>
    <row r="82" spans="1:12">
      <c r="A82" s="3">
        <v>32349</v>
      </c>
      <c r="B82" s="3" t="s">
        <v>26</v>
      </c>
      <c r="C82" s="3"/>
      <c r="D82" s="9">
        <v>250</v>
      </c>
      <c r="E82" s="9"/>
      <c r="F82" s="9"/>
      <c r="G82" s="9"/>
      <c r="H82" s="9"/>
      <c r="I82" s="9"/>
      <c r="J82" s="9"/>
      <c r="K82" s="9"/>
      <c r="L82" s="30">
        <f t="shared" si="25"/>
        <v>250</v>
      </c>
    </row>
    <row r="83" spans="1:12" s="23" customFormat="1">
      <c r="A83" s="5">
        <v>3236</v>
      </c>
      <c r="B83" s="5" t="s">
        <v>76</v>
      </c>
      <c r="C83" s="5"/>
      <c r="D83" s="33">
        <f t="shared" ref="D83:K83" si="26">SUM(D84:D85)</f>
        <v>2750</v>
      </c>
      <c r="E83" s="33">
        <f t="shared" si="26"/>
        <v>0</v>
      </c>
      <c r="F83" s="33">
        <f t="shared" si="26"/>
        <v>0</v>
      </c>
      <c r="G83" s="33">
        <f t="shared" si="26"/>
        <v>0</v>
      </c>
      <c r="H83" s="33">
        <f t="shared" si="26"/>
        <v>0</v>
      </c>
      <c r="I83" s="33">
        <f t="shared" si="26"/>
        <v>0</v>
      </c>
      <c r="J83" s="33">
        <f t="shared" si="26"/>
        <v>0</v>
      </c>
      <c r="K83" s="33">
        <f t="shared" si="26"/>
        <v>0</v>
      </c>
      <c r="L83" s="30">
        <f t="shared" si="25"/>
        <v>2750</v>
      </c>
    </row>
    <row r="84" spans="1:12">
      <c r="A84" s="3">
        <v>32361</v>
      </c>
      <c r="B84" s="3" t="s">
        <v>27</v>
      </c>
      <c r="C84" s="3"/>
      <c r="D84" s="9">
        <v>2000</v>
      </c>
      <c r="E84" s="9"/>
      <c r="F84" s="9"/>
      <c r="G84" s="9"/>
      <c r="H84" s="9"/>
      <c r="I84" s="9"/>
      <c r="J84" s="9"/>
      <c r="K84" s="9"/>
      <c r="L84" s="30">
        <f t="shared" si="25"/>
        <v>2000</v>
      </c>
    </row>
    <row r="85" spans="1:12">
      <c r="A85" s="3">
        <v>32369</v>
      </c>
      <c r="B85" s="3" t="s">
        <v>203</v>
      </c>
      <c r="C85" s="3"/>
      <c r="D85" s="9">
        <v>750</v>
      </c>
      <c r="E85" s="9"/>
      <c r="F85" s="9"/>
      <c r="G85" s="9"/>
      <c r="H85" s="9"/>
      <c r="I85" s="9"/>
      <c r="J85" s="9"/>
      <c r="K85" s="9"/>
      <c r="L85" s="30">
        <f t="shared" si="25"/>
        <v>750</v>
      </c>
    </row>
    <row r="86" spans="1:12" s="23" customFormat="1">
      <c r="A86" s="5">
        <v>3237</v>
      </c>
      <c r="B86" s="5" t="s">
        <v>50</v>
      </c>
      <c r="C86" s="33"/>
      <c r="D86" s="33">
        <f>SUM(D87:D89)</f>
        <v>0</v>
      </c>
      <c r="E86" s="33"/>
      <c r="F86" s="33"/>
      <c r="G86" s="33"/>
      <c r="H86" s="33"/>
      <c r="I86" s="33"/>
      <c r="J86" s="33"/>
      <c r="K86" s="33"/>
      <c r="L86" s="30">
        <f t="shared" si="25"/>
        <v>0</v>
      </c>
    </row>
    <row r="87" spans="1:12" s="23" customFormat="1">
      <c r="A87" s="5">
        <v>32371</v>
      </c>
      <c r="B87" s="5" t="s">
        <v>28</v>
      </c>
      <c r="C87" s="5"/>
      <c r="D87" s="33">
        <v>0</v>
      </c>
      <c r="E87" s="33"/>
      <c r="F87" s="33"/>
      <c r="G87" s="33"/>
      <c r="H87" s="33"/>
      <c r="I87" s="33"/>
      <c r="J87" s="33"/>
      <c r="K87" s="33"/>
      <c r="L87" s="30">
        <f t="shared" si="25"/>
        <v>0</v>
      </c>
    </row>
    <row r="88" spans="1:12" s="23" customFormat="1">
      <c r="A88" s="5">
        <v>32372</v>
      </c>
      <c r="B88" s="5" t="s">
        <v>29</v>
      </c>
      <c r="C88" s="33"/>
      <c r="D88" s="33">
        <v>0</v>
      </c>
      <c r="E88" s="33"/>
      <c r="F88" s="33"/>
      <c r="G88" s="33"/>
      <c r="H88" s="33"/>
      <c r="I88" s="33"/>
      <c r="J88" s="33"/>
      <c r="K88" s="33"/>
      <c r="L88" s="30">
        <f t="shared" si="25"/>
        <v>0</v>
      </c>
    </row>
    <row r="89" spans="1:12" s="23" customFormat="1">
      <c r="A89" s="5">
        <v>32379</v>
      </c>
      <c r="B89" s="5" t="s">
        <v>30</v>
      </c>
      <c r="C89" s="5"/>
      <c r="D89" s="33">
        <v>0</v>
      </c>
      <c r="E89" s="33"/>
      <c r="F89" s="33"/>
      <c r="G89" s="33"/>
      <c r="H89" s="33"/>
      <c r="I89" s="33"/>
      <c r="J89" s="33"/>
      <c r="K89" s="33"/>
      <c r="L89" s="30">
        <f t="shared" si="25"/>
        <v>0</v>
      </c>
    </row>
    <row r="90" spans="1:12" s="23" customFormat="1">
      <c r="A90" s="5">
        <v>3238</v>
      </c>
      <c r="B90" s="5" t="s">
        <v>31</v>
      </c>
      <c r="C90" s="5"/>
      <c r="D90" s="33">
        <f>SUM(D91:D92)</f>
        <v>10000</v>
      </c>
      <c r="E90" s="33">
        <f t="shared" ref="E90:K90" si="27">E92+E91</f>
        <v>0</v>
      </c>
      <c r="F90" s="33">
        <f t="shared" si="27"/>
        <v>0</v>
      </c>
      <c r="G90" s="33">
        <f t="shared" si="27"/>
        <v>0</v>
      </c>
      <c r="H90" s="33">
        <f t="shared" si="27"/>
        <v>0</v>
      </c>
      <c r="I90" s="33">
        <f t="shared" si="27"/>
        <v>0</v>
      </c>
      <c r="J90" s="33">
        <f t="shared" si="27"/>
        <v>0</v>
      </c>
      <c r="K90" s="33">
        <f t="shared" si="27"/>
        <v>0</v>
      </c>
      <c r="L90" s="30">
        <f t="shared" si="25"/>
        <v>10000</v>
      </c>
    </row>
    <row r="91" spans="1:12" s="22" customFormat="1">
      <c r="A91" s="5">
        <v>32381</v>
      </c>
      <c r="B91" s="5" t="s">
        <v>109</v>
      </c>
      <c r="C91" s="5"/>
      <c r="D91" s="33">
        <v>0</v>
      </c>
      <c r="E91" s="8"/>
      <c r="F91" s="8"/>
      <c r="G91" s="8"/>
      <c r="H91" s="8"/>
      <c r="I91" s="8"/>
      <c r="J91" s="8"/>
      <c r="K91" s="8"/>
      <c r="L91" s="30">
        <f t="shared" si="25"/>
        <v>0</v>
      </c>
    </row>
    <row r="92" spans="1:12">
      <c r="A92" s="3">
        <v>32389</v>
      </c>
      <c r="B92" s="3" t="s">
        <v>31</v>
      </c>
      <c r="C92" s="3"/>
      <c r="D92" s="9">
        <v>10000</v>
      </c>
      <c r="E92" s="9"/>
      <c r="F92" s="9"/>
      <c r="G92" s="9"/>
      <c r="H92" s="9"/>
      <c r="I92" s="9"/>
      <c r="J92" s="9"/>
      <c r="K92" s="9"/>
      <c r="L92" s="30">
        <f t="shared" si="25"/>
        <v>10000</v>
      </c>
    </row>
    <row r="93" spans="1:12" s="23" customFormat="1">
      <c r="A93" s="5">
        <v>3239</v>
      </c>
      <c r="B93" s="5" t="s">
        <v>77</v>
      </c>
      <c r="C93" s="5"/>
      <c r="D93" s="33">
        <f>SUM(D94:D95)</f>
        <v>250</v>
      </c>
      <c r="E93" s="33">
        <f t="shared" ref="E93:J93" si="28">SUM(E94:E95)</f>
        <v>0</v>
      </c>
      <c r="F93" s="33">
        <f t="shared" si="28"/>
        <v>0</v>
      </c>
      <c r="G93" s="33">
        <f t="shared" si="28"/>
        <v>0</v>
      </c>
      <c r="H93" s="33">
        <f t="shared" si="28"/>
        <v>0</v>
      </c>
      <c r="I93" s="33">
        <f t="shared" si="28"/>
        <v>0</v>
      </c>
      <c r="J93" s="33">
        <f t="shared" si="28"/>
        <v>0</v>
      </c>
      <c r="K93" s="33">
        <f>K95</f>
        <v>0</v>
      </c>
      <c r="L93" s="30">
        <f t="shared" si="25"/>
        <v>250</v>
      </c>
    </row>
    <row r="94" spans="1:12" s="22" customFormat="1">
      <c r="A94" s="3">
        <v>32398</v>
      </c>
      <c r="B94" s="3" t="s">
        <v>129</v>
      </c>
      <c r="C94" s="5"/>
      <c r="D94" s="33">
        <v>0</v>
      </c>
      <c r="E94" s="8"/>
      <c r="F94" s="8"/>
      <c r="G94" s="8"/>
      <c r="H94" s="8"/>
      <c r="I94" s="8"/>
      <c r="J94" s="8"/>
      <c r="K94" s="8"/>
      <c r="L94" s="30">
        <f t="shared" si="25"/>
        <v>0</v>
      </c>
    </row>
    <row r="95" spans="1:12">
      <c r="A95" s="3">
        <v>32399</v>
      </c>
      <c r="B95" s="34" t="s">
        <v>122</v>
      </c>
      <c r="C95" s="3"/>
      <c r="D95" s="9">
        <v>250</v>
      </c>
      <c r="E95" s="9"/>
      <c r="F95" s="9"/>
      <c r="G95" s="9"/>
      <c r="H95" s="9"/>
      <c r="I95" s="9"/>
      <c r="J95" s="9"/>
      <c r="K95" s="9"/>
      <c r="L95" s="30">
        <f t="shared" si="25"/>
        <v>250</v>
      </c>
    </row>
    <row r="96" spans="1:12">
      <c r="A96" s="15">
        <v>324</v>
      </c>
      <c r="B96" s="15" t="s">
        <v>78</v>
      </c>
      <c r="C96" s="3"/>
      <c r="D96" s="10">
        <f>D98</f>
        <v>0</v>
      </c>
      <c r="E96" s="10">
        <f t="shared" ref="E96:K96" si="29">E98</f>
        <v>0</v>
      </c>
      <c r="F96" s="10">
        <f t="shared" si="29"/>
        <v>0</v>
      </c>
      <c r="G96" s="10">
        <f t="shared" si="29"/>
        <v>0</v>
      </c>
      <c r="H96" s="10">
        <f t="shared" si="29"/>
        <v>0</v>
      </c>
      <c r="I96" s="10">
        <f t="shared" si="29"/>
        <v>0</v>
      </c>
      <c r="J96" s="10">
        <f t="shared" si="29"/>
        <v>0</v>
      </c>
      <c r="K96" s="10">
        <f t="shared" si="29"/>
        <v>0</v>
      </c>
      <c r="L96" s="12">
        <f t="shared" si="25"/>
        <v>0</v>
      </c>
    </row>
    <row r="97" spans="1:12" s="23" customFormat="1">
      <c r="A97" s="5">
        <v>3241</v>
      </c>
      <c r="B97" s="14" t="s">
        <v>120</v>
      </c>
      <c r="C97" s="5"/>
      <c r="D97" s="33"/>
      <c r="E97" s="33"/>
      <c r="F97" s="33"/>
      <c r="G97" s="33"/>
      <c r="H97" s="33"/>
      <c r="I97" s="33"/>
      <c r="J97" s="33"/>
      <c r="K97" s="33"/>
      <c r="L97" s="30">
        <f t="shared" si="25"/>
        <v>0</v>
      </c>
    </row>
    <row r="98" spans="1:12">
      <c r="A98" s="3">
        <v>32412</v>
      </c>
      <c r="B98" s="34" t="s">
        <v>130</v>
      </c>
      <c r="C98" s="3"/>
      <c r="D98" s="9">
        <v>0</v>
      </c>
      <c r="E98" s="9"/>
      <c r="F98" s="9"/>
      <c r="G98" s="9"/>
      <c r="H98" s="9"/>
      <c r="I98" s="9"/>
      <c r="J98" s="9"/>
      <c r="K98" s="9"/>
      <c r="L98" s="30">
        <f t="shared" si="25"/>
        <v>0</v>
      </c>
    </row>
    <row r="99" spans="1:12" s="25" customFormat="1">
      <c r="A99" s="15">
        <v>329</v>
      </c>
      <c r="B99" s="15" t="s">
        <v>80</v>
      </c>
      <c r="C99" s="8">
        <f>SUM(C100+C104+C106+C110+C108)</f>
        <v>0</v>
      </c>
      <c r="D99" s="8">
        <f t="shared" ref="D99:K99" si="30">SUM(D100+D104+D106+D110)</f>
        <v>10500</v>
      </c>
      <c r="E99" s="8">
        <f t="shared" si="30"/>
        <v>0</v>
      </c>
      <c r="F99" s="8">
        <f t="shared" si="30"/>
        <v>10000</v>
      </c>
      <c r="G99" s="8">
        <f t="shared" si="30"/>
        <v>10000</v>
      </c>
      <c r="H99" s="8">
        <f t="shared" si="30"/>
        <v>6750</v>
      </c>
      <c r="I99" s="8">
        <f t="shared" si="30"/>
        <v>0</v>
      </c>
      <c r="J99" s="8">
        <f t="shared" si="30"/>
        <v>0</v>
      </c>
      <c r="K99" s="8">
        <f t="shared" si="30"/>
        <v>0</v>
      </c>
      <c r="L99" s="12">
        <f t="shared" si="25"/>
        <v>37250</v>
      </c>
    </row>
    <row r="100" spans="1:12" s="23" customFormat="1">
      <c r="A100" s="5">
        <v>3292</v>
      </c>
      <c r="B100" s="5" t="s">
        <v>79</v>
      </c>
      <c r="C100" s="5"/>
      <c r="D100" s="33">
        <f>SUM(D101:D103)</f>
        <v>10000</v>
      </c>
      <c r="E100" s="33">
        <f t="shared" ref="E100:K100" si="31">SUM(E101:E103)</f>
        <v>0</v>
      </c>
      <c r="F100" s="33">
        <f t="shared" si="31"/>
        <v>0</v>
      </c>
      <c r="G100" s="33">
        <f t="shared" si="31"/>
        <v>0</v>
      </c>
      <c r="H100" s="33">
        <f t="shared" si="31"/>
        <v>0</v>
      </c>
      <c r="I100" s="33">
        <f t="shared" si="31"/>
        <v>0</v>
      </c>
      <c r="J100" s="33">
        <f t="shared" si="31"/>
        <v>0</v>
      </c>
      <c r="K100" s="33">
        <f t="shared" si="31"/>
        <v>0</v>
      </c>
      <c r="L100" s="30">
        <f t="shared" si="25"/>
        <v>10000</v>
      </c>
    </row>
    <row r="101" spans="1:12">
      <c r="A101" s="3">
        <v>32922</v>
      </c>
      <c r="B101" s="3" t="s">
        <v>32</v>
      </c>
      <c r="C101" s="3"/>
      <c r="D101" s="9">
        <v>10000</v>
      </c>
      <c r="E101" s="9"/>
      <c r="F101" s="9"/>
      <c r="G101" s="9">
        <v>0</v>
      </c>
      <c r="H101" s="9"/>
      <c r="I101" s="9"/>
      <c r="J101" s="9"/>
      <c r="K101" s="9"/>
      <c r="L101" s="30">
        <f t="shared" si="25"/>
        <v>10000</v>
      </c>
    </row>
    <row r="102" spans="1:12">
      <c r="A102" s="3">
        <v>32923</v>
      </c>
      <c r="B102" s="3" t="s">
        <v>41</v>
      </c>
      <c r="C102" s="3"/>
      <c r="D102" s="9"/>
      <c r="E102" s="9"/>
      <c r="F102" s="9"/>
      <c r="G102" s="9"/>
      <c r="H102" s="9"/>
      <c r="I102" s="9"/>
      <c r="J102" s="9"/>
      <c r="K102" s="9"/>
      <c r="L102" s="12">
        <f t="shared" si="25"/>
        <v>0</v>
      </c>
    </row>
    <row r="103" spans="1:12">
      <c r="A103" s="3">
        <v>32924</v>
      </c>
      <c r="B103" s="3" t="s">
        <v>88</v>
      </c>
      <c r="C103" s="3"/>
      <c r="D103" s="9"/>
      <c r="E103" s="9"/>
      <c r="F103" s="9"/>
      <c r="G103" s="9"/>
      <c r="H103" s="9"/>
      <c r="I103" s="9"/>
      <c r="J103" s="9"/>
      <c r="K103" s="9"/>
      <c r="L103" s="12">
        <f t="shared" si="25"/>
        <v>0</v>
      </c>
    </row>
    <row r="104" spans="1:12" s="23" customFormat="1">
      <c r="A104" s="5">
        <v>3293</v>
      </c>
      <c r="B104" s="5" t="s">
        <v>33</v>
      </c>
      <c r="C104" s="5"/>
      <c r="D104" s="33">
        <f>D105</f>
        <v>0</v>
      </c>
      <c r="E104" s="33"/>
      <c r="F104" s="33"/>
      <c r="G104" s="33"/>
      <c r="H104" s="33"/>
      <c r="I104" s="33"/>
      <c r="J104" s="33"/>
      <c r="K104" s="33"/>
      <c r="L104" s="30">
        <f t="shared" si="25"/>
        <v>0</v>
      </c>
    </row>
    <row r="105" spans="1:12" s="23" customFormat="1">
      <c r="A105" s="5">
        <v>32931</v>
      </c>
      <c r="B105" s="5" t="s">
        <v>33</v>
      </c>
      <c r="C105" s="5"/>
      <c r="D105" s="33">
        <v>0</v>
      </c>
      <c r="E105" s="33"/>
      <c r="F105" s="33"/>
      <c r="G105" s="33"/>
      <c r="H105" s="33"/>
      <c r="I105" s="33"/>
      <c r="J105" s="33"/>
      <c r="K105" s="33"/>
      <c r="L105" s="30">
        <f t="shared" si="25"/>
        <v>0</v>
      </c>
    </row>
    <row r="106" spans="1:12" s="23" customFormat="1">
      <c r="A106" s="5">
        <v>3294</v>
      </c>
      <c r="B106" s="5" t="s">
        <v>34</v>
      </c>
      <c r="C106" s="5"/>
      <c r="D106" s="33">
        <f>D107</f>
        <v>500</v>
      </c>
      <c r="E106" s="33">
        <f t="shared" ref="E106:K106" si="32">E107</f>
        <v>0</v>
      </c>
      <c r="F106" s="33">
        <f t="shared" si="32"/>
        <v>0</v>
      </c>
      <c r="G106" s="33">
        <f t="shared" si="32"/>
        <v>0</v>
      </c>
      <c r="H106" s="33">
        <f t="shared" si="32"/>
        <v>0</v>
      </c>
      <c r="I106" s="33">
        <f t="shared" si="32"/>
        <v>0</v>
      </c>
      <c r="J106" s="33">
        <f t="shared" si="32"/>
        <v>0</v>
      </c>
      <c r="K106" s="33">
        <f t="shared" si="32"/>
        <v>0</v>
      </c>
      <c r="L106" s="30">
        <f t="shared" si="25"/>
        <v>500</v>
      </c>
    </row>
    <row r="107" spans="1:12" s="23" customFormat="1">
      <c r="A107" s="5">
        <v>32941</v>
      </c>
      <c r="B107" s="5" t="s">
        <v>34</v>
      </c>
      <c r="C107" s="5"/>
      <c r="D107" s="33">
        <v>500</v>
      </c>
      <c r="E107" s="33"/>
      <c r="F107" s="33"/>
      <c r="G107" s="33"/>
      <c r="H107" s="33"/>
      <c r="I107" s="33"/>
      <c r="J107" s="33"/>
      <c r="K107" s="33"/>
      <c r="L107" s="30">
        <f t="shared" si="25"/>
        <v>500</v>
      </c>
    </row>
    <row r="108" spans="1:12" s="23" customFormat="1">
      <c r="A108" s="5">
        <v>3295</v>
      </c>
      <c r="B108" s="5" t="s">
        <v>125</v>
      </c>
      <c r="C108" s="33">
        <f>C109</f>
        <v>0</v>
      </c>
      <c r="D108" s="33"/>
      <c r="E108" s="33"/>
      <c r="F108" s="33"/>
      <c r="G108" s="33"/>
      <c r="H108" s="33"/>
      <c r="I108" s="33"/>
      <c r="J108" s="33"/>
      <c r="K108" s="33"/>
      <c r="L108" s="30">
        <f t="shared" si="25"/>
        <v>0</v>
      </c>
    </row>
    <row r="109" spans="1:12" s="23" customFormat="1">
      <c r="A109" s="5">
        <v>32955</v>
      </c>
      <c r="B109" s="5" t="s">
        <v>141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0">
        <f t="shared" si="25"/>
        <v>0</v>
      </c>
    </row>
    <row r="110" spans="1:12" s="23" customFormat="1">
      <c r="A110" s="5">
        <v>3299</v>
      </c>
      <c r="B110" s="5" t="s">
        <v>35</v>
      </c>
      <c r="C110" s="33">
        <f>C113+C111</f>
        <v>0</v>
      </c>
      <c r="D110" s="33">
        <f>D111+D112+D113</f>
        <v>0</v>
      </c>
      <c r="E110" s="33">
        <f t="shared" ref="E110:K110" si="33">E113</f>
        <v>0</v>
      </c>
      <c r="F110" s="33">
        <f t="shared" si="33"/>
        <v>10000</v>
      </c>
      <c r="G110" s="33">
        <f t="shared" si="33"/>
        <v>10000</v>
      </c>
      <c r="H110" s="33">
        <f t="shared" si="33"/>
        <v>6750</v>
      </c>
      <c r="I110" s="33">
        <f t="shared" si="33"/>
        <v>0</v>
      </c>
      <c r="J110" s="33">
        <f t="shared" si="33"/>
        <v>0</v>
      </c>
      <c r="K110" s="33">
        <f t="shared" si="33"/>
        <v>0</v>
      </c>
      <c r="L110" s="30">
        <f t="shared" si="25"/>
        <v>26750</v>
      </c>
    </row>
    <row r="111" spans="1:12" s="22" customFormat="1">
      <c r="A111" s="5">
        <v>32991</v>
      </c>
      <c r="B111" s="5" t="s">
        <v>108</v>
      </c>
      <c r="C111" s="4"/>
      <c r="D111" s="33">
        <v>0</v>
      </c>
      <c r="E111" s="8"/>
      <c r="F111" s="8"/>
      <c r="G111" s="8"/>
      <c r="H111" s="8"/>
      <c r="I111" s="8"/>
      <c r="J111" s="8"/>
      <c r="K111" s="8"/>
      <c r="L111" s="30">
        <f t="shared" si="25"/>
        <v>0</v>
      </c>
    </row>
    <row r="112" spans="1:12" s="22" customFormat="1">
      <c r="A112" s="5">
        <v>32998</v>
      </c>
      <c r="B112" s="5" t="s">
        <v>121</v>
      </c>
      <c r="C112" s="4"/>
      <c r="D112" s="33"/>
      <c r="E112" s="8"/>
      <c r="F112" s="8"/>
      <c r="G112" s="8"/>
      <c r="H112" s="8"/>
      <c r="I112" s="8"/>
      <c r="J112" s="8"/>
      <c r="K112" s="8"/>
      <c r="L112" s="30">
        <f t="shared" si="25"/>
        <v>0</v>
      </c>
    </row>
    <row r="113" spans="1:12">
      <c r="A113" s="5">
        <v>32999</v>
      </c>
      <c r="B113" s="14" t="s">
        <v>121</v>
      </c>
      <c r="C113" s="3"/>
      <c r="D113" s="9">
        <v>0</v>
      </c>
      <c r="E113" s="9"/>
      <c r="F113" s="9">
        <v>10000</v>
      </c>
      <c r="G113" s="9">
        <v>10000</v>
      </c>
      <c r="H113" s="9">
        <v>6750</v>
      </c>
      <c r="I113" s="9"/>
      <c r="J113" s="9"/>
      <c r="K113" s="9"/>
      <c r="L113" s="12">
        <f t="shared" si="25"/>
        <v>26750</v>
      </c>
    </row>
    <row r="114" spans="1:12">
      <c r="A114" s="4">
        <v>34</v>
      </c>
      <c r="B114" s="4" t="s">
        <v>36</v>
      </c>
      <c r="C114" s="8">
        <f>C115+C118</f>
        <v>0</v>
      </c>
      <c r="D114" s="8">
        <f>D115+D118</f>
        <v>2500</v>
      </c>
      <c r="E114" s="8">
        <f t="shared" ref="E114:K114" si="34">E115+E118</f>
        <v>0</v>
      </c>
      <c r="F114" s="8">
        <f t="shared" si="34"/>
        <v>0</v>
      </c>
      <c r="G114" s="8">
        <f t="shared" si="34"/>
        <v>0</v>
      </c>
      <c r="H114" s="8">
        <f t="shared" si="34"/>
        <v>0</v>
      </c>
      <c r="I114" s="8">
        <f t="shared" si="34"/>
        <v>0</v>
      </c>
      <c r="J114" s="8">
        <f t="shared" si="34"/>
        <v>0</v>
      </c>
      <c r="K114" s="8">
        <f t="shared" si="34"/>
        <v>0</v>
      </c>
      <c r="L114" s="12">
        <f t="shared" si="25"/>
        <v>2500</v>
      </c>
    </row>
    <row r="115" spans="1:12">
      <c r="A115" s="4">
        <v>343</v>
      </c>
      <c r="B115" s="4" t="s">
        <v>51</v>
      </c>
      <c r="C115" s="8">
        <f>C116</f>
        <v>0</v>
      </c>
      <c r="D115" s="8">
        <f>D116</f>
        <v>2500</v>
      </c>
      <c r="E115" s="8">
        <f t="shared" ref="E115:K116" si="35">E116</f>
        <v>0</v>
      </c>
      <c r="F115" s="8">
        <f t="shared" si="35"/>
        <v>0</v>
      </c>
      <c r="G115" s="8">
        <f t="shared" si="35"/>
        <v>0</v>
      </c>
      <c r="H115" s="8">
        <f t="shared" si="35"/>
        <v>0</v>
      </c>
      <c r="I115" s="8">
        <f t="shared" si="35"/>
        <v>0</v>
      </c>
      <c r="J115" s="8">
        <f t="shared" si="35"/>
        <v>0</v>
      </c>
      <c r="K115" s="8">
        <f t="shared" si="35"/>
        <v>0</v>
      </c>
      <c r="L115" s="12">
        <f t="shared" si="25"/>
        <v>2500</v>
      </c>
    </row>
    <row r="116" spans="1:12" s="23" customFormat="1">
      <c r="A116" s="5">
        <v>3431</v>
      </c>
      <c r="B116" s="5" t="s">
        <v>107</v>
      </c>
      <c r="C116" s="33">
        <f>C117</f>
        <v>0</v>
      </c>
      <c r="D116" s="33">
        <f>D117</f>
        <v>2500</v>
      </c>
      <c r="E116" s="33">
        <f t="shared" si="35"/>
        <v>0</v>
      </c>
      <c r="F116" s="33">
        <f t="shared" si="35"/>
        <v>0</v>
      </c>
      <c r="G116" s="33">
        <f t="shared" si="35"/>
        <v>0</v>
      </c>
      <c r="H116" s="33">
        <f t="shared" si="35"/>
        <v>0</v>
      </c>
      <c r="I116" s="33">
        <f t="shared" si="35"/>
        <v>0</v>
      </c>
      <c r="J116" s="33">
        <f t="shared" si="35"/>
        <v>0</v>
      </c>
      <c r="K116" s="33">
        <f t="shared" si="35"/>
        <v>0</v>
      </c>
      <c r="L116" s="30">
        <f t="shared" si="25"/>
        <v>2500</v>
      </c>
    </row>
    <row r="117" spans="1:12">
      <c r="A117" s="3">
        <v>34311</v>
      </c>
      <c r="B117" s="3" t="s">
        <v>107</v>
      </c>
      <c r="C117" s="3"/>
      <c r="D117" s="9">
        <v>2500</v>
      </c>
      <c r="E117" s="9"/>
      <c r="F117" s="9"/>
      <c r="G117" s="9"/>
      <c r="H117" s="9">
        <v>0</v>
      </c>
      <c r="I117" s="9"/>
      <c r="J117" s="9"/>
      <c r="K117" s="9"/>
      <c r="L117" s="12">
        <f t="shared" si="25"/>
        <v>2500</v>
      </c>
    </row>
    <row r="118" spans="1:12" s="23" customFormat="1">
      <c r="A118" s="5">
        <v>3433</v>
      </c>
      <c r="B118" s="5" t="s">
        <v>37</v>
      </c>
      <c r="C118" s="33">
        <f>C119</f>
        <v>0</v>
      </c>
      <c r="D118" s="33">
        <f>D119+D120</f>
        <v>0</v>
      </c>
      <c r="E118" s="33">
        <f t="shared" ref="E118:K118" si="36">E119</f>
        <v>0</v>
      </c>
      <c r="F118" s="33">
        <f t="shared" si="36"/>
        <v>0</v>
      </c>
      <c r="G118" s="33">
        <f t="shared" si="36"/>
        <v>0</v>
      </c>
      <c r="H118" s="33">
        <f t="shared" si="36"/>
        <v>0</v>
      </c>
      <c r="I118" s="33">
        <f t="shared" si="36"/>
        <v>0</v>
      </c>
      <c r="J118" s="33">
        <f t="shared" si="36"/>
        <v>0</v>
      </c>
      <c r="K118" s="33">
        <f t="shared" si="36"/>
        <v>0</v>
      </c>
      <c r="L118" s="30">
        <f t="shared" si="25"/>
        <v>0</v>
      </c>
    </row>
    <row r="119" spans="1:12">
      <c r="A119" s="3">
        <v>34339</v>
      </c>
      <c r="B119" s="3" t="s">
        <v>37</v>
      </c>
      <c r="C119" s="3"/>
      <c r="D119" s="9">
        <v>0</v>
      </c>
      <c r="E119" s="9"/>
      <c r="F119" s="9"/>
      <c r="G119" s="9"/>
      <c r="H119" s="9"/>
      <c r="I119" s="9"/>
      <c r="J119" s="9"/>
      <c r="K119" s="9"/>
      <c r="L119" s="12">
        <f t="shared" si="25"/>
        <v>0</v>
      </c>
    </row>
    <row r="120" spans="1:12">
      <c r="A120" s="3">
        <v>34349</v>
      </c>
      <c r="B120" s="3" t="s">
        <v>51</v>
      </c>
      <c r="C120" s="3"/>
      <c r="D120" s="9"/>
      <c r="E120" s="9"/>
      <c r="F120" s="9"/>
      <c r="G120" s="9"/>
      <c r="H120" s="9">
        <v>0</v>
      </c>
      <c r="I120" s="9"/>
      <c r="J120" s="9"/>
      <c r="K120" s="9"/>
      <c r="L120" s="12">
        <f t="shared" si="25"/>
        <v>0</v>
      </c>
    </row>
    <row r="121" spans="1:12" s="51" customFormat="1">
      <c r="A121" s="48"/>
      <c r="B121" s="48" t="s">
        <v>49</v>
      </c>
      <c r="C121" s="49">
        <f>C11</f>
        <v>2308000</v>
      </c>
      <c r="D121" s="49">
        <f>D11</f>
        <v>496726</v>
      </c>
      <c r="E121" s="50">
        <f t="shared" ref="E121:K121" si="37">E11</f>
        <v>45000</v>
      </c>
      <c r="F121" s="50">
        <f t="shared" si="37"/>
        <v>67000</v>
      </c>
      <c r="G121" s="50">
        <f t="shared" si="37"/>
        <v>165000</v>
      </c>
      <c r="H121" s="50">
        <f t="shared" si="37"/>
        <v>30000</v>
      </c>
      <c r="I121" s="50">
        <f t="shared" si="37"/>
        <v>0</v>
      </c>
      <c r="J121" s="50">
        <f t="shared" si="37"/>
        <v>0</v>
      </c>
      <c r="K121" s="50">
        <f t="shared" si="37"/>
        <v>0</v>
      </c>
      <c r="L121" s="50">
        <f>SUM(C121:K121)</f>
        <v>3111726</v>
      </c>
    </row>
    <row r="122" spans="1:12">
      <c r="A122" s="7"/>
      <c r="B122" s="7"/>
      <c r="C122" s="7"/>
      <c r="D122" s="7"/>
      <c r="E122" s="7"/>
      <c r="F122" s="6"/>
      <c r="G122" s="6"/>
      <c r="H122" s="6"/>
      <c r="I122" s="6"/>
      <c r="J122" s="6"/>
      <c r="K122" s="6"/>
      <c r="L122" s="20"/>
    </row>
    <row r="123" spans="1:12">
      <c r="A123" s="7"/>
      <c r="B123" s="7"/>
      <c r="C123" s="7"/>
      <c r="D123" s="7"/>
      <c r="E123" s="7"/>
      <c r="F123" s="6"/>
      <c r="G123" s="6"/>
      <c r="H123" s="6"/>
      <c r="I123" s="6"/>
      <c r="J123" s="6"/>
      <c r="K123" s="6"/>
      <c r="L123" s="20"/>
    </row>
    <row r="124" spans="1:12">
      <c r="A124" s="6"/>
      <c r="B124" s="6"/>
      <c r="C124" s="6"/>
      <c r="D124" s="6"/>
      <c r="E124" s="6"/>
      <c r="F124" s="6"/>
      <c r="G124" s="7"/>
      <c r="H124" s="7"/>
      <c r="I124" s="7"/>
      <c r="J124" s="7"/>
      <c r="K124" s="7"/>
      <c r="L124" s="31"/>
    </row>
    <row r="125" spans="1:12">
      <c r="A125" s="7"/>
      <c r="B125" s="7"/>
      <c r="C125" s="7"/>
      <c r="D125" s="7"/>
      <c r="E125" s="7"/>
      <c r="F125" s="6"/>
      <c r="G125" s="6"/>
      <c r="H125" s="6"/>
      <c r="I125" s="6"/>
      <c r="J125" s="6"/>
      <c r="K125" s="6"/>
      <c r="L125" s="20"/>
    </row>
    <row r="126" spans="1:12">
      <c r="A126" s="6"/>
      <c r="B126" s="2"/>
      <c r="C126" s="2"/>
      <c r="D126" s="2"/>
      <c r="E126" s="2"/>
      <c r="F126" s="6"/>
      <c r="G126" s="6"/>
      <c r="H126" s="6"/>
      <c r="I126" s="6"/>
      <c r="J126" s="6"/>
      <c r="K126" s="6"/>
      <c r="L126" s="20"/>
    </row>
    <row r="127" spans="1:12">
      <c r="A127" s="6"/>
      <c r="B127" s="6" t="s">
        <v>93</v>
      </c>
      <c r="C127" s="2"/>
      <c r="D127" s="2"/>
      <c r="E127" s="2"/>
      <c r="F127" s="6"/>
      <c r="G127" s="6"/>
      <c r="H127" s="6"/>
      <c r="I127" s="6"/>
      <c r="J127" s="6"/>
      <c r="K127" s="6"/>
      <c r="L127" s="20"/>
    </row>
    <row r="128" spans="1: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20"/>
    </row>
    <row r="129" spans="1:12" s="31" customFormat="1">
      <c r="A129" s="7"/>
      <c r="B129" s="7"/>
      <c r="C129" s="7"/>
      <c r="D129" s="37"/>
      <c r="E129" s="37"/>
      <c r="F129" s="38"/>
      <c r="G129" s="38"/>
      <c r="H129" s="38"/>
      <c r="I129" s="38"/>
      <c r="J129" s="38"/>
      <c r="K129" s="38"/>
      <c r="L129" s="42"/>
    </row>
    <row r="130" spans="1:12" s="31" customFormat="1">
      <c r="A130" s="7"/>
      <c r="B130" s="7"/>
      <c r="C130" s="7"/>
      <c r="D130" s="37"/>
      <c r="E130" s="37"/>
      <c r="F130" s="38"/>
      <c r="G130" s="38"/>
      <c r="H130" s="38"/>
      <c r="I130" s="38"/>
      <c r="J130" s="38"/>
      <c r="K130" s="38"/>
      <c r="L130" s="42"/>
    </row>
    <row r="131" spans="1:12" s="41" customFormat="1">
      <c r="A131" s="39"/>
      <c r="B131" s="39"/>
      <c r="C131" s="39"/>
      <c r="D131" s="40"/>
      <c r="E131" s="40"/>
      <c r="F131" s="40"/>
      <c r="G131" s="40"/>
      <c r="H131" s="40"/>
      <c r="I131" s="40"/>
      <c r="J131" s="40"/>
      <c r="K131" s="40"/>
      <c r="L131" s="43"/>
    </row>
    <row r="132" spans="1:12">
      <c r="A132" s="35">
        <v>4</v>
      </c>
      <c r="B132" s="35" t="s">
        <v>48</v>
      </c>
      <c r="C132" s="36">
        <f>C133</f>
        <v>0</v>
      </c>
      <c r="D132" s="36">
        <f t="shared" ref="D132:K132" si="38">D133+D146</f>
        <v>3000</v>
      </c>
      <c r="E132" s="36">
        <f t="shared" si="38"/>
        <v>315000</v>
      </c>
      <c r="F132" s="36">
        <f t="shared" si="38"/>
        <v>13000</v>
      </c>
      <c r="G132" s="36">
        <f t="shared" si="38"/>
        <v>0</v>
      </c>
      <c r="H132" s="36">
        <f t="shared" si="38"/>
        <v>0</v>
      </c>
      <c r="I132" s="36">
        <f t="shared" si="38"/>
        <v>0</v>
      </c>
      <c r="J132" s="36">
        <f t="shared" si="38"/>
        <v>0</v>
      </c>
      <c r="K132" s="36">
        <f t="shared" si="38"/>
        <v>0</v>
      </c>
      <c r="L132" s="36">
        <f t="shared" ref="L132:L149" si="39">SUM(C132:K132)</f>
        <v>331000</v>
      </c>
    </row>
    <row r="133" spans="1:12" ht="15" customHeight="1">
      <c r="A133" s="4">
        <v>42</v>
      </c>
      <c r="B133" s="4" t="s">
        <v>132</v>
      </c>
      <c r="C133" s="9">
        <f t="shared" ref="C133:J133" si="40">C137+C142+C144</f>
        <v>0</v>
      </c>
      <c r="D133" s="9">
        <f t="shared" si="40"/>
        <v>3000</v>
      </c>
      <c r="E133" s="9">
        <f t="shared" si="40"/>
        <v>15000</v>
      </c>
      <c r="F133" s="9">
        <f t="shared" si="40"/>
        <v>13000</v>
      </c>
      <c r="G133" s="9">
        <f t="shared" si="40"/>
        <v>0</v>
      </c>
      <c r="H133" s="9">
        <f t="shared" si="40"/>
        <v>0</v>
      </c>
      <c r="I133" s="9">
        <f t="shared" si="40"/>
        <v>0</v>
      </c>
      <c r="J133" s="9">
        <f t="shared" si="40"/>
        <v>0</v>
      </c>
      <c r="K133" s="9">
        <f>SUM(K137)</f>
        <v>0</v>
      </c>
      <c r="L133" s="44">
        <f t="shared" si="39"/>
        <v>31000</v>
      </c>
    </row>
    <row r="134" spans="1:12" hidden="1">
      <c r="A134" s="4">
        <v>421</v>
      </c>
      <c r="B134" s="4"/>
      <c r="C134" s="8"/>
      <c r="D134" s="9"/>
      <c r="E134" s="9"/>
      <c r="F134" s="9"/>
      <c r="G134" s="9"/>
      <c r="H134" s="9"/>
      <c r="I134" s="9"/>
      <c r="J134" s="9"/>
      <c r="K134" s="9"/>
      <c r="L134" s="44"/>
    </row>
    <row r="135" spans="1:12" hidden="1">
      <c r="A135" s="3">
        <v>42122</v>
      </c>
      <c r="B135" s="3" t="s">
        <v>46</v>
      </c>
      <c r="C135" s="3"/>
      <c r="D135" s="9"/>
      <c r="E135" s="9"/>
      <c r="F135" s="9"/>
      <c r="G135" s="9"/>
      <c r="H135" s="9"/>
      <c r="I135" s="9"/>
      <c r="J135" s="9"/>
      <c r="K135" s="9"/>
      <c r="L135" s="44">
        <f t="shared" si="39"/>
        <v>0</v>
      </c>
    </row>
    <row r="136" spans="1:12" ht="12" hidden="1" customHeight="1">
      <c r="A136" s="3">
        <v>42149</v>
      </c>
      <c r="B136" s="3" t="s">
        <v>47</v>
      </c>
      <c r="C136" s="3"/>
      <c r="D136" s="9"/>
      <c r="E136" s="9"/>
      <c r="F136" s="9"/>
      <c r="G136" s="9"/>
      <c r="H136" s="9"/>
      <c r="I136" s="9"/>
      <c r="J136" s="9"/>
      <c r="K136" s="9"/>
      <c r="L136" s="44">
        <f t="shared" si="39"/>
        <v>0</v>
      </c>
    </row>
    <row r="137" spans="1:12" s="22" customFormat="1" ht="14.25" customHeight="1">
      <c r="A137" s="15">
        <v>422</v>
      </c>
      <c r="B137" s="16" t="s">
        <v>90</v>
      </c>
      <c r="C137" s="46">
        <f>C138</f>
        <v>0</v>
      </c>
      <c r="D137" s="46">
        <f>D138</f>
        <v>3000</v>
      </c>
      <c r="E137" s="46">
        <f t="shared" ref="E137:K137" si="41">E138</f>
        <v>10000</v>
      </c>
      <c r="F137" s="46">
        <f t="shared" si="41"/>
        <v>10000</v>
      </c>
      <c r="G137" s="46">
        <f t="shared" si="41"/>
        <v>0</v>
      </c>
      <c r="H137" s="46">
        <f t="shared" si="41"/>
        <v>0</v>
      </c>
      <c r="I137" s="46">
        <f t="shared" si="41"/>
        <v>0</v>
      </c>
      <c r="J137" s="46">
        <f t="shared" si="41"/>
        <v>0</v>
      </c>
      <c r="K137" s="46">
        <f t="shared" si="41"/>
        <v>0</v>
      </c>
      <c r="L137" s="44">
        <f t="shared" si="39"/>
        <v>23000</v>
      </c>
    </row>
    <row r="138" spans="1:12" s="23" customFormat="1">
      <c r="A138" s="5">
        <v>4227</v>
      </c>
      <c r="B138" s="32" t="s">
        <v>208</v>
      </c>
      <c r="C138" s="33">
        <f>C139+C140+C141</f>
        <v>0</v>
      </c>
      <c r="D138" s="33">
        <f t="shared" ref="D138:K138" si="42">D139+D140+D141</f>
        <v>3000</v>
      </c>
      <c r="E138" s="33">
        <f t="shared" si="42"/>
        <v>10000</v>
      </c>
      <c r="F138" s="33">
        <f t="shared" si="42"/>
        <v>10000</v>
      </c>
      <c r="G138" s="33">
        <f t="shared" si="42"/>
        <v>0</v>
      </c>
      <c r="H138" s="33">
        <f t="shared" si="42"/>
        <v>0</v>
      </c>
      <c r="I138" s="33">
        <f t="shared" si="42"/>
        <v>0</v>
      </c>
      <c r="J138" s="33">
        <f t="shared" si="42"/>
        <v>0</v>
      </c>
      <c r="K138" s="33">
        <f t="shared" si="42"/>
        <v>0</v>
      </c>
      <c r="L138" s="52">
        <f t="shared" si="39"/>
        <v>23000</v>
      </c>
    </row>
    <row r="139" spans="1:12">
      <c r="A139" s="3">
        <v>42211</v>
      </c>
      <c r="B139" s="3" t="s">
        <v>91</v>
      </c>
      <c r="C139" s="3"/>
      <c r="D139" s="33">
        <v>0</v>
      </c>
      <c r="E139" s="9"/>
      <c r="F139" s="9"/>
      <c r="G139" s="9"/>
      <c r="H139" s="9"/>
      <c r="I139" s="9"/>
      <c r="J139" s="9"/>
      <c r="K139" s="9"/>
      <c r="L139" s="52">
        <f t="shared" si="39"/>
        <v>0</v>
      </c>
    </row>
    <row r="140" spans="1:12">
      <c r="A140" s="3">
        <v>42212</v>
      </c>
      <c r="B140" s="3" t="s">
        <v>92</v>
      </c>
      <c r="C140" s="3"/>
      <c r="D140" s="33">
        <v>0</v>
      </c>
      <c r="E140" s="9"/>
      <c r="F140" s="9"/>
      <c r="G140" s="9"/>
      <c r="H140" s="9"/>
      <c r="I140" s="9"/>
      <c r="J140" s="9"/>
      <c r="K140" s="9"/>
      <c r="L140" s="52"/>
    </row>
    <row r="141" spans="1:12">
      <c r="A141" s="3">
        <v>42273</v>
      </c>
      <c r="B141" s="3" t="s">
        <v>45</v>
      </c>
      <c r="C141" s="3"/>
      <c r="D141" s="9">
        <v>3000</v>
      </c>
      <c r="E141" s="9">
        <v>10000</v>
      </c>
      <c r="F141" s="9">
        <v>10000</v>
      </c>
      <c r="G141" s="9"/>
      <c r="H141" s="9"/>
      <c r="I141" s="9"/>
      <c r="J141" s="9"/>
      <c r="K141" s="9"/>
      <c r="L141" s="52">
        <f t="shared" si="39"/>
        <v>23000</v>
      </c>
    </row>
    <row r="142" spans="1:12">
      <c r="A142" s="15">
        <v>424</v>
      </c>
      <c r="B142" s="15" t="s">
        <v>106</v>
      </c>
      <c r="C142" s="10">
        <f>C143</f>
        <v>0</v>
      </c>
      <c r="D142" s="10">
        <f>D143</f>
        <v>0</v>
      </c>
      <c r="E142" s="10">
        <f t="shared" ref="E142:K142" si="43">E143</f>
        <v>5000</v>
      </c>
      <c r="F142" s="10">
        <f t="shared" si="43"/>
        <v>3000</v>
      </c>
      <c r="G142" s="10">
        <f t="shared" si="43"/>
        <v>0</v>
      </c>
      <c r="H142" s="10">
        <f t="shared" si="43"/>
        <v>0</v>
      </c>
      <c r="I142" s="10">
        <f t="shared" si="43"/>
        <v>0</v>
      </c>
      <c r="J142" s="10">
        <f t="shared" si="43"/>
        <v>0</v>
      </c>
      <c r="K142" s="10">
        <f t="shared" si="43"/>
        <v>0</v>
      </c>
      <c r="L142" s="44">
        <f t="shared" si="39"/>
        <v>8000</v>
      </c>
    </row>
    <row r="143" spans="1:12">
      <c r="A143" s="3">
        <v>4241</v>
      </c>
      <c r="B143" s="3" t="s">
        <v>105</v>
      </c>
      <c r="C143" s="3"/>
      <c r="D143" s="9"/>
      <c r="E143" s="9">
        <v>5000</v>
      </c>
      <c r="F143" s="9">
        <v>3000</v>
      </c>
      <c r="G143" s="9"/>
      <c r="H143" s="9"/>
      <c r="I143" s="9"/>
      <c r="J143" s="9"/>
      <c r="K143" s="9">
        <v>0</v>
      </c>
      <c r="L143" s="9">
        <f t="shared" si="39"/>
        <v>8000</v>
      </c>
    </row>
    <row r="144" spans="1:12" s="22" customFormat="1">
      <c r="A144" s="15">
        <v>427</v>
      </c>
      <c r="B144" s="15" t="s">
        <v>94</v>
      </c>
      <c r="C144" s="46">
        <f t="shared" ref="C144:K144" si="44">C145</f>
        <v>0</v>
      </c>
      <c r="D144" s="46">
        <f t="shared" si="44"/>
        <v>0</v>
      </c>
      <c r="E144" s="46">
        <f t="shared" si="44"/>
        <v>0</v>
      </c>
      <c r="F144" s="46">
        <f t="shared" si="44"/>
        <v>0</v>
      </c>
      <c r="G144" s="46">
        <f t="shared" si="44"/>
        <v>0</v>
      </c>
      <c r="H144" s="46">
        <f t="shared" si="44"/>
        <v>0</v>
      </c>
      <c r="I144" s="46">
        <f t="shared" si="44"/>
        <v>0</v>
      </c>
      <c r="J144" s="46">
        <f t="shared" si="44"/>
        <v>0</v>
      </c>
      <c r="K144" s="46">
        <f t="shared" si="44"/>
        <v>0</v>
      </c>
      <c r="L144" s="44">
        <f t="shared" si="39"/>
        <v>0</v>
      </c>
    </row>
    <row r="145" spans="1:12">
      <c r="A145" s="3">
        <v>4273</v>
      </c>
      <c r="B145" s="3" t="s">
        <v>45</v>
      </c>
      <c r="C145" s="9"/>
      <c r="D145" s="9"/>
      <c r="E145" s="9"/>
      <c r="F145" s="9"/>
      <c r="G145" s="9"/>
      <c r="H145" s="9"/>
      <c r="I145" s="9"/>
      <c r="J145" s="9"/>
      <c r="K145" s="9"/>
      <c r="L145" s="44">
        <f t="shared" si="39"/>
        <v>0</v>
      </c>
    </row>
    <row r="146" spans="1:12">
      <c r="A146" s="15">
        <v>45</v>
      </c>
      <c r="B146" s="15" t="s">
        <v>201</v>
      </c>
      <c r="C146" s="10"/>
      <c r="D146" s="10"/>
      <c r="E146" s="10">
        <f>E147</f>
        <v>300000</v>
      </c>
      <c r="F146" s="10"/>
      <c r="G146" s="10"/>
      <c r="H146" s="10"/>
      <c r="I146" s="10"/>
      <c r="J146" s="10"/>
      <c r="K146" s="10"/>
      <c r="L146" s="44">
        <f t="shared" si="39"/>
        <v>300000</v>
      </c>
    </row>
    <row r="147" spans="1:12">
      <c r="A147" s="15">
        <v>454</v>
      </c>
      <c r="B147" s="15" t="s">
        <v>200</v>
      </c>
      <c r="C147" s="10"/>
      <c r="D147" s="10"/>
      <c r="E147" s="10">
        <f>E148</f>
        <v>300000</v>
      </c>
      <c r="F147" s="10"/>
      <c r="G147" s="10"/>
      <c r="H147" s="10"/>
      <c r="I147" s="10"/>
      <c r="J147" s="10"/>
      <c r="K147" s="10"/>
      <c r="L147" s="44">
        <f t="shared" si="39"/>
        <v>300000</v>
      </c>
    </row>
    <row r="148" spans="1:12">
      <c r="A148" s="5">
        <v>45411</v>
      </c>
      <c r="B148" s="5" t="s">
        <v>199</v>
      </c>
      <c r="C148" s="33"/>
      <c r="D148" s="33"/>
      <c r="E148" s="33">
        <v>300000</v>
      </c>
      <c r="F148" s="33"/>
      <c r="G148" s="33"/>
      <c r="H148" s="33"/>
      <c r="I148" s="33"/>
      <c r="J148" s="33"/>
      <c r="K148" s="33"/>
      <c r="L148" s="52">
        <f t="shared" si="39"/>
        <v>300000</v>
      </c>
    </row>
    <row r="149" spans="1:12">
      <c r="A149" s="3"/>
      <c r="B149" s="4" t="s">
        <v>52</v>
      </c>
      <c r="C149" s="8">
        <f>SUM(C129+C132)</f>
        <v>0</v>
      </c>
      <c r="D149" s="8">
        <f>SUM(D129+D132)</f>
        <v>3000</v>
      </c>
      <c r="E149" s="8">
        <f>E133+E146</f>
        <v>315000</v>
      </c>
      <c r="F149" s="8">
        <f t="shared" ref="F149:K149" si="45">SUM(F129+F132)</f>
        <v>13000</v>
      </c>
      <c r="G149" s="8">
        <f t="shared" si="45"/>
        <v>0</v>
      </c>
      <c r="H149" s="8">
        <f t="shared" si="45"/>
        <v>0</v>
      </c>
      <c r="I149" s="8">
        <f t="shared" si="45"/>
        <v>0</v>
      </c>
      <c r="J149" s="8">
        <f t="shared" si="45"/>
        <v>0</v>
      </c>
      <c r="K149" s="8">
        <f t="shared" si="45"/>
        <v>0</v>
      </c>
      <c r="L149" s="44">
        <f t="shared" si="39"/>
        <v>331000</v>
      </c>
    </row>
    <row r="150" spans="1:12" s="17" customFormat="1">
      <c r="A150" s="21"/>
      <c r="B150" s="26" t="s">
        <v>89</v>
      </c>
      <c r="C150" s="27">
        <f t="shared" ref="C150:L150" si="46">SUM(C121+C149)</f>
        <v>2308000</v>
      </c>
      <c r="D150" s="27">
        <f t="shared" si="46"/>
        <v>499726</v>
      </c>
      <c r="E150" s="27">
        <f t="shared" si="46"/>
        <v>360000</v>
      </c>
      <c r="F150" s="27">
        <f t="shared" si="46"/>
        <v>80000</v>
      </c>
      <c r="G150" s="27">
        <f t="shared" si="46"/>
        <v>165000</v>
      </c>
      <c r="H150" s="27">
        <f t="shared" si="46"/>
        <v>30000</v>
      </c>
      <c r="I150" s="27">
        <f t="shared" si="46"/>
        <v>0</v>
      </c>
      <c r="J150" s="27">
        <f t="shared" si="46"/>
        <v>0</v>
      </c>
      <c r="K150" s="27">
        <f t="shared" si="46"/>
        <v>0</v>
      </c>
      <c r="L150" s="27">
        <f t="shared" si="46"/>
        <v>3442726</v>
      </c>
    </row>
    <row r="151" spans="1: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2">
      <c r="B154" s="45" t="s">
        <v>206</v>
      </c>
    </row>
    <row r="156" spans="1:12">
      <c r="B156" t="s">
        <v>133</v>
      </c>
    </row>
    <row r="157" spans="1:12">
      <c r="B157" t="s">
        <v>207</v>
      </c>
    </row>
    <row r="160" spans="1:12">
      <c r="B160" t="s">
        <v>210</v>
      </c>
    </row>
    <row r="161" spans="2:2">
      <c r="B161" s="45" t="s">
        <v>211</v>
      </c>
    </row>
  </sheetData>
  <mergeCells count="7">
    <mergeCell ref="C8:K8"/>
    <mergeCell ref="C9:E9"/>
    <mergeCell ref="A1:L1"/>
    <mergeCell ref="B6:C6"/>
    <mergeCell ref="A2:L2"/>
    <mergeCell ref="B4:H4"/>
    <mergeCell ref="F3:G3"/>
  </mergeCells>
  <phoneticPr fontId="0" type="noConversion"/>
  <pageMargins left="0.35433070866141736" right="0.23622047244094491" top="0.59055118110236227" bottom="0.31496062992125984" header="0.51181102362204722" footer="0.23622047244094491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tabSelected="1" topLeftCell="A52" workbookViewId="0">
      <selection activeCell="D57" sqref="D57"/>
    </sheetView>
  </sheetViews>
  <sheetFormatPr defaultRowHeight="12.75"/>
  <cols>
    <col min="2" max="2" width="24.7109375" bestFit="1" customWidth="1"/>
  </cols>
  <sheetData>
    <row r="1" spans="1:12" ht="13.5" thickBot="1">
      <c r="A1" s="53"/>
      <c r="B1" s="53"/>
      <c r="C1" s="71" t="s">
        <v>16</v>
      </c>
      <c r="D1" s="72"/>
      <c r="E1" s="72"/>
      <c r="F1" s="72"/>
      <c r="G1" s="72"/>
      <c r="H1" s="72"/>
      <c r="I1" s="72"/>
      <c r="J1" s="72"/>
      <c r="K1" s="73"/>
      <c r="L1" s="54"/>
    </row>
    <row r="2" spans="1:12" ht="13.5" thickBot="1">
      <c r="A2" s="2"/>
      <c r="B2" s="2"/>
      <c r="C2" s="71" t="s">
        <v>15</v>
      </c>
      <c r="D2" s="72"/>
      <c r="E2" s="73"/>
      <c r="F2" s="55" t="s">
        <v>38</v>
      </c>
      <c r="G2" s="55" t="s">
        <v>142</v>
      </c>
      <c r="H2" s="55" t="s">
        <v>143</v>
      </c>
      <c r="I2" s="55" t="s">
        <v>144</v>
      </c>
      <c r="J2" s="55" t="s">
        <v>145</v>
      </c>
      <c r="K2" s="55" t="s">
        <v>146</v>
      </c>
      <c r="L2" s="56" t="s">
        <v>147</v>
      </c>
    </row>
    <row r="3" spans="1:12">
      <c r="A3" s="3" t="s">
        <v>0</v>
      </c>
      <c r="B3" s="57" t="s">
        <v>148</v>
      </c>
      <c r="C3" s="58" t="s">
        <v>149</v>
      </c>
      <c r="D3" s="58" t="s">
        <v>150</v>
      </c>
      <c r="E3" s="58" t="s">
        <v>151</v>
      </c>
      <c r="F3" s="59" t="s">
        <v>152</v>
      </c>
      <c r="G3" s="59" t="s">
        <v>153</v>
      </c>
      <c r="H3" s="58" t="s">
        <v>154</v>
      </c>
      <c r="I3" s="58" t="s">
        <v>155</v>
      </c>
      <c r="J3" s="58" t="s">
        <v>156</v>
      </c>
      <c r="K3" s="58" t="s">
        <v>157</v>
      </c>
      <c r="L3" s="60" t="s">
        <v>158</v>
      </c>
    </row>
    <row r="4" spans="1:12">
      <c r="A4" s="3"/>
      <c r="B4" s="3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9</v>
      </c>
      <c r="L4" s="57"/>
    </row>
    <row r="5" spans="1:12">
      <c r="A5" s="4">
        <v>6</v>
      </c>
      <c r="B5" s="4" t="s">
        <v>1</v>
      </c>
      <c r="C5" s="8"/>
      <c r="D5" s="8"/>
      <c r="E5" s="8"/>
      <c r="F5" s="8"/>
      <c r="G5" s="8"/>
      <c r="H5" s="8"/>
      <c r="I5" s="8"/>
      <c r="J5" s="8"/>
      <c r="K5" s="8"/>
      <c r="L5" s="8">
        <f>SUM(C5:K5)</f>
        <v>0</v>
      </c>
    </row>
    <row r="6" spans="1:12">
      <c r="A6" s="4">
        <v>63</v>
      </c>
      <c r="B6" s="4" t="s">
        <v>2</v>
      </c>
      <c r="C6" s="8"/>
      <c r="D6" s="8"/>
      <c r="E6" s="8"/>
      <c r="F6" s="8"/>
      <c r="G6" s="8"/>
      <c r="H6" s="8"/>
      <c r="I6" s="8"/>
      <c r="J6" s="8"/>
      <c r="K6" s="8"/>
      <c r="L6" s="8">
        <f t="shared" ref="L6:L56" si="0">SUM(C6:K6)</f>
        <v>0</v>
      </c>
    </row>
    <row r="7" spans="1:12">
      <c r="A7" s="3">
        <v>63231</v>
      </c>
      <c r="B7" s="3" t="s">
        <v>159</v>
      </c>
      <c r="C7" s="9"/>
      <c r="D7" s="9"/>
      <c r="E7" s="9"/>
      <c r="F7" s="9"/>
      <c r="G7" s="9"/>
      <c r="H7" s="9"/>
      <c r="I7" s="9"/>
      <c r="J7" s="9"/>
      <c r="K7" s="9"/>
      <c r="L7" s="8">
        <f t="shared" si="0"/>
        <v>0</v>
      </c>
    </row>
    <row r="8" spans="1:12">
      <c r="A8" s="3">
        <v>63241</v>
      </c>
      <c r="B8" s="3" t="s">
        <v>160</v>
      </c>
      <c r="C8" s="9"/>
      <c r="D8" s="9"/>
      <c r="E8" s="9"/>
      <c r="F8" s="9"/>
      <c r="G8" s="9"/>
      <c r="H8" s="9"/>
      <c r="I8" s="9"/>
      <c r="J8" s="9"/>
      <c r="K8" s="9"/>
      <c r="L8" s="8">
        <f t="shared" si="0"/>
        <v>0</v>
      </c>
    </row>
    <row r="9" spans="1:12">
      <c r="A9" s="3">
        <v>63311</v>
      </c>
      <c r="B9" s="3" t="s">
        <v>161</v>
      </c>
      <c r="C9" s="9"/>
      <c r="D9" s="9"/>
      <c r="E9" s="9"/>
      <c r="F9" s="9"/>
      <c r="G9" s="9"/>
      <c r="H9" s="9"/>
      <c r="I9" s="9"/>
      <c r="J9" s="9"/>
      <c r="K9" s="9"/>
      <c r="L9" s="8">
        <f t="shared" si="0"/>
        <v>0</v>
      </c>
    </row>
    <row r="10" spans="1:12">
      <c r="A10" s="3">
        <v>63313</v>
      </c>
      <c r="B10" s="3" t="s">
        <v>162</v>
      </c>
      <c r="C10" s="9"/>
      <c r="D10" s="9"/>
      <c r="E10" s="9"/>
      <c r="F10" s="9"/>
      <c r="G10" s="9"/>
      <c r="H10" s="9"/>
      <c r="I10" s="9"/>
      <c r="J10" s="9"/>
      <c r="K10" s="9"/>
      <c r="L10" s="8">
        <f t="shared" si="0"/>
        <v>0</v>
      </c>
    </row>
    <row r="11" spans="1:12">
      <c r="A11" s="3">
        <v>63314</v>
      </c>
      <c r="B11" s="3" t="s">
        <v>163</v>
      </c>
      <c r="C11" s="9"/>
      <c r="D11" s="9"/>
      <c r="E11" s="9"/>
      <c r="F11" s="9">
        <v>60000</v>
      </c>
      <c r="G11" s="9"/>
      <c r="H11" s="9"/>
      <c r="I11" s="9"/>
      <c r="J11" s="9"/>
      <c r="K11" s="9"/>
      <c r="L11" s="8">
        <f t="shared" si="0"/>
        <v>60000</v>
      </c>
    </row>
    <row r="12" spans="1:12">
      <c r="A12" s="3">
        <v>63321</v>
      </c>
      <c r="B12" s="3" t="s">
        <v>164</v>
      </c>
      <c r="C12" s="9"/>
      <c r="D12" s="9"/>
      <c r="E12" s="9"/>
      <c r="F12" s="9"/>
      <c r="G12" s="9"/>
      <c r="H12" s="9"/>
      <c r="I12" s="9"/>
      <c r="J12" s="9"/>
      <c r="K12" s="9"/>
      <c r="L12" s="8">
        <f t="shared" si="0"/>
        <v>0</v>
      </c>
    </row>
    <row r="13" spans="1:12">
      <c r="A13" s="3">
        <v>63323</v>
      </c>
      <c r="B13" s="3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8">
        <f t="shared" si="0"/>
        <v>0</v>
      </c>
    </row>
    <row r="14" spans="1:12">
      <c r="A14" s="3">
        <v>63324</v>
      </c>
      <c r="B14" s="3" t="s">
        <v>166</v>
      </c>
      <c r="C14" s="9"/>
      <c r="D14" s="9"/>
      <c r="E14" s="9"/>
      <c r="F14" s="9">
        <v>20000</v>
      </c>
      <c r="G14" s="9"/>
      <c r="H14" s="9"/>
      <c r="I14" s="9"/>
      <c r="J14" s="9"/>
      <c r="K14" s="9"/>
      <c r="L14" s="8">
        <f t="shared" si="0"/>
        <v>20000</v>
      </c>
    </row>
    <row r="15" spans="1:12">
      <c r="A15" s="3">
        <v>63414</v>
      </c>
      <c r="B15" s="3" t="s">
        <v>167</v>
      </c>
      <c r="C15" s="9"/>
      <c r="D15" s="9"/>
      <c r="E15" s="9"/>
      <c r="F15" s="9"/>
      <c r="G15" s="9"/>
      <c r="H15" s="9"/>
      <c r="I15" s="9"/>
      <c r="J15" s="9"/>
      <c r="K15" s="9"/>
      <c r="L15" s="8">
        <f t="shared" si="0"/>
        <v>0</v>
      </c>
    </row>
    <row r="16" spans="1:12">
      <c r="A16" s="3">
        <v>63416</v>
      </c>
      <c r="B16" s="3" t="s">
        <v>168</v>
      </c>
      <c r="C16" s="9"/>
      <c r="D16" s="9"/>
      <c r="E16" s="9"/>
      <c r="F16" s="9"/>
      <c r="G16" s="8"/>
      <c r="H16" s="9"/>
      <c r="I16" s="9"/>
      <c r="J16" s="9"/>
      <c r="K16" s="9"/>
      <c r="L16" s="8">
        <f t="shared" si="0"/>
        <v>0</v>
      </c>
    </row>
    <row r="17" spans="1:12">
      <c r="A17" s="3">
        <v>63612</v>
      </c>
      <c r="B17" s="3" t="s">
        <v>169</v>
      </c>
      <c r="C17" s="9">
        <v>2308000</v>
      </c>
      <c r="D17" s="9"/>
      <c r="E17" s="9"/>
      <c r="F17" s="9"/>
      <c r="G17" s="8"/>
      <c r="H17" s="9"/>
      <c r="I17" s="9"/>
      <c r="J17" s="9"/>
      <c r="K17" s="9"/>
      <c r="L17" s="8">
        <f t="shared" si="0"/>
        <v>2308000</v>
      </c>
    </row>
    <row r="18" spans="1:12">
      <c r="A18" s="3">
        <v>63613</v>
      </c>
      <c r="B18" s="3" t="s">
        <v>170</v>
      </c>
      <c r="C18" s="9"/>
      <c r="D18" s="9"/>
      <c r="E18" s="9"/>
      <c r="F18" s="9"/>
      <c r="G18" s="8"/>
      <c r="H18" s="9"/>
      <c r="I18" s="9"/>
      <c r="J18" s="9"/>
      <c r="K18" s="9"/>
      <c r="L18" s="8">
        <f t="shared" si="0"/>
        <v>0</v>
      </c>
    </row>
    <row r="19" spans="1:12">
      <c r="A19" s="3">
        <v>63622</v>
      </c>
      <c r="B19" s="3" t="s">
        <v>171</v>
      </c>
      <c r="C19" s="9"/>
      <c r="D19" s="9"/>
      <c r="E19" s="9"/>
      <c r="F19" s="9"/>
      <c r="G19" s="8"/>
      <c r="H19" s="9"/>
      <c r="I19" s="9"/>
      <c r="J19" s="9"/>
      <c r="K19" s="9"/>
      <c r="L19" s="8">
        <f t="shared" si="0"/>
        <v>0</v>
      </c>
    </row>
    <row r="20" spans="1:12">
      <c r="A20" s="3">
        <v>63623</v>
      </c>
      <c r="B20" s="3" t="s">
        <v>172</v>
      </c>
      <c r="C20" s="9"/>
      <c r="D20" s="9"/>
      <c r="E20" s="9"/>
      <c r="F20" s="9"/>
      <c r="G20" s="8"/>
      <c r="H20" s="9"/>
      <c r="I20" s="9"/>
      <c r="J20" s="9"/>
      <c r="K20" s="9"/>
      <c r="L20" s="8">
        <f t="shared" si="0"/>
        <v>0</v>
      </c>
    </row>
    <row r="21" spans="1:12">
      <c r="A21" s="3">
        <v>63812</v>
      </c>
      <c r="B21" s="3" t="s">
        <v>173</v>
      </c>
      <c r="C21" s="9"/>
      <c r="D21" s="9"/>
      <c r="E21" s="9"/>
      <c r="F21" s="9"/>
      <c r="G21" s="8"/>
      <c r="H21" s="9"/>
      <c r="I21" s="9"/>
      <c r="J21" s="9"/>
      <c r="K21" s="9"/>
      <c r="L21" s="8">
        <f t="shared" si="0"/>
        <v>0</v>
      </c>
    </row>
    <row r="22" spans="1:12">
      <c r="A22" s="3">
        <v>63813</v>
      </c>
      <c r="B22" s="3" t="s">
        <v>174</v>
      </c>
      <c r="C22" s="9"/>
      <c r="D22" s="9"/>
      <c r="E22" s="9"/>
      <c r="F22" s="9"/>
      <c r="G22" s="8"/>
      <c r="H22" s="9"/>
      <c r="I22" s="9"/>
      <c r="J22" s="9"/>
      <c r="K22" s="9"/>
      <c r="L22" s="8">
        <f t="shared" si="0"/>
        <v>0</v>
      </c>
    </row>
    <row r="23" spans="1:12">
      <c r="A23" s="3">
        <v>63814</v>
      </c>
      <c r="B23" s="3" t="s">
        <v>175</v>
      </c>
      <c r="C23" s="9"/>
      <c r="D23" s="9"/>
      <c r="E23" s="9"/>
      <c r="F23" s="9"/>
      <c r="G23" s="8"/>
      <c r="H23" s="9"/>
      <c r="I23" s="9"/>
      <c r="J23" s="9"/>
      <c r="K23" s="9"/>
      <c r="L23" s="8">
        <f t="shared" si="0"/>
        <v>0</v>
      </c>
    </row>
    <row r="24" spans="1:12">
      <c r="A24" s="3">
        <v>63822</v>
      </c>
      <c r="B24" s="3" t="s">
        <v>176</v>
      </c>
      <c r="C24" s="9"/>
      <c r="D24" s="9"/>
      <c r="E24" s="9"/>
      <c r="F24" s="9"/>
      <c r="G24" s="8"/>
      <c r="H24" s="9"/>
      <c r="I24" s="9"/>
      <c r="J24" s="9"/>
      <c r="K24" s="9"/>
      <c r="L24" s="8">
        <f t="shared" si="0"/>
        <v>0</v>
      </c>
    </row>
    <row r="25" spans="1:12">
      <c r="A25" s="3">
        <v>63823</v>
      </c>
      <c r="B25" s="3" t="s">
        <v>177</v>
      </c>
      <c r="C25" s="9"/>
      <c r="D25" s="9"/>
      <c r="E25" s="9"/>
      <c r="F25" s="9"/>
      <c r="G25" s="8"/>
      <c r="H25" s="9"/>
      <c r="I25" s="9"/>
      <c r="J25" s="9"/>
      <c r="K25" s="9"/>
      <c r="L25" s="8">
        <f t="shared" si="0"/>
        <v>0</v>
      </c>
    </row>
    <row r="26" spans="1:12">
      <c r="A26" s="3">
        <v>63824</v>
      </c>
      <c r="B26" s="3" t="s">
        <v>178</v>
      </c>
      <c r="C26" s="9"/>
      <c r="D26" s="9"/>
      <c r="E26" s="9"/>
      <c r="F26" s="9"/>
      <c r="G26" s="8"/>
      <c r="H26" s="9"/>
      <c r="I26" s="9"/>
      <c r="J26" s="9"/>
      <c r="K26" s="9"/>
      <c r="L26" s="8">
        <f t="shared" si="0"/>
        <v>0</v>
      </c>
    </row>
    <row r="27" spans="1:12">
      <c r="A27" s="3">
        <v>63911</v>
      </c>
      <c r="B27" s="3" t="s">
        <v>179</v>
      </c>
      <c r="C27" s="9"/>
      <c r="D27" s="9"/>
      <c r="E27" s="9"/>
      <c r="F27" s="9"/>
      <c r="G27" s="8"/>
      <c r="H27" s="9"/>
      <c r="I27" s="9"/>
      <c r="J27" s="9"/>
      <c r="K27" s="9"/>
      <c r="L27" s="8">
        <f t="shared" si="0"/>
        <v>0</v>
      </c>
    </row>
    <row r="28" spans="1:12">
      <c r="A28" s="3">
        <v>63921</v>
      </c>
      <c r="B28" s="3" t="s">
        <v>180</v>
      </c>
      <c r="C28" s="9"/>
      <c r="D28" s="9"/>
      <c r="E28" s="9"/>
      <c r="F28" s="9"/>
      <c r="G28" s="8"/>
      <c r="H28" s="9"/>
      <c r="I28" s="9"/>
      <c r="J28" s="9"/>
      <c r="K28" s="9"/>
      <c r="L28" s="8">
        <f t="shared" si="0"/>
        <v>0</v>
      </c>
    </row>
    <row r="29" spans="1:12">
      <c r="A29" s="3">
        <v>63931</v>
      </c>
      <c r="B29" s="3" t="s">
        <v>181</v>
      </c>
      <c r="C29" s="9"/>
      <c r="D29" s="9"/>
      <c r="E29" s="9"/>
      <c r="F29" s="9"/>
      <c r="G29" s="8"/>
      <c r="H29" s="9"/>
      <c r="I29" s="9"/>
      <c r="J29" s="9"/>
      <c r="K29" s="9"/>
      <c r="L29" s="8">
        <f t="shared" si="0"/>
        <v>0</v>
      </c>
    </row>
    <row r="30" spans="1:12">
      <c r="A30" s="3">
        <v>63941</v>
      </c>
      <c r="B30" s="3" t="s">
        <v>182</v>
      </c>
      <c r="C30" s="9"/>
      <c r="D30" s="9"/>
      <c r="E30" s="9"/>
      <c r="F30" s="9"/>
      <c r="G30" s="8"/>
      <c r="H30" s="9"/>
      <c r="I30" s="9"/>
      <c r="J30" s="9"/>
      <c r="K30" s="9"/>
      <c r="L30" s="8">
        <f t="shared" si="0"/>
        <v>0</v>
      </c>
    </row>
    <row r="31" spans="1:12">
      <c r="A31" s="4">
        <v>64</v>
      </c>
      <c r="B31" s="4" t="s">
        <v>3</v>
      </c>
      <c r="C31" s="8">
        <f>SUM(C32:C35)</f>
        <v>0</v>
      </c>
      <c r="D31" s="8">
        <f t="shared" ref="D31:K31" si="1">SUM(D32:D35)</f>
        <v>0</v>
      </c>
      <c r="E31" s="8">
        <f t="shared" si="1"/>
        <v>0</v>
      </c>
      <c r="F31" s="8">
        <f t="shared" si="1"/>
        <v>0</v>
      </c>
      <c r="G31" s="8"/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0"/>
        <v>0</v>
      </c>
    </row>
    <row r="32" spans="1:12">
      <c r="A32" s="3">
        <v>64131</v>
      </c>
      <c r="B32" s="3" t="s">
        <v>183</v>
      </c>
      <c r="C32" s="9"/>
      <c r="D32" s="9"/>
      <c r="E32" s="9"/>
      <c r="F32" s="9"/>
      <c r="G32" s="9"/>
      <c r="H32" s="9"/>
      <c r="I32" s="9"/>
      <c r="J32" s="9"/>
      <c r="K32" s="9"/>
      <c r="L32" s="8">
        <f t="shared" si="0"/>
        <v>0</v>
      </c>
    </row>
    <row r="33" spans="1:12">
      <c r="A33" s="3">
        <v>64132</v>
      </c>
      <c r="B33" s="3" t="s">
        <v>4</v>
      </c>
      <c r="C33" s="9"/>
      <c r="D33" s="9"/>
      <c r="E33" s="9"/>
      <c r="F33" s="9"/>
      <c r="G33" s="9">
        <v>200</v>
      </c>
      <c r="H33" s="9"/>
      <c r="I33" s="9"/>
      <c r="J33" s="9"/>
      <c r="K33" s="9"/>
      <c r="L33" s="8">
        <f t="shared" si="0"/>
        <v>200</v>
      </c>
    </row>
    <row r="34" spans="1:12">
      <c r="A34" s="3">
        <v>64199</v>
      </c>
      <c r="B34" s="3" t="s">
        <v>5</v>
      </c>
      <c r="C34" s="9"/>
      <c r="D34" s="9"/>
      <c r="E34" s="9"/>
      <c r="F34" s="9"/>
      <c r="G34" s="9"/>
      <c r="H34" s="9"/>
      <c r="I34" s="9"/>
      <c r="J34" s="9"/>
      <c r="K34" s="9"/>
      <c r="L34" s="8">
        <f t="shared" si="0"/>
        <v>0</v>
      </c>
    </row>
    <row r="35" spans="1:12">
      <c r="A35" s="3">
        <v>64229</v>
      </c>
      <c r="B35" s="3" t="s">
        <v>54</v>
      </c>
      <c r="C35" s="9"/>
      <c r="D35" s="9"/>
      <c r="E35" s="9"/>
      <c r="F35" s="9"/>
      <c r="G35" s="9"/>
      <c r="H35" s="9"/>
      <c r="I35" s="9"/>
      <c r="J35" s="9"/>
      <c r="K35" s="9"/>
      <c r="L35" s="8">
        <f t="shared" si="0"/>
        <v>0</v>
      </c>
    </row>
    <row r="36" spans="1:12">
      <c r="A36" s="4">
        <v>65</v>
      </c>
      <c r="B36" s="4" t="s">
        <v>43</v>
      </c>
      <c r="C36" s="8">
        <f>SUM(C37+O37)</f>
        <v>0</v>
      </c>
      <c r="D36" s="8">
        <f>SUM(D37+P37)</f>
        <v>0</v>
      </c>
      <c r="E36" s="8">
        <f>SUM(E37+Q37)</f>
        <v>0</v>
      </c>
      <c r="F36" s="8">
        <f>SUM(F37+R37)</f>
        <v>0</v>
      </c>
      <c r="G36" s="8"/>
      <c r="H36" s="8">
        <f>SUM(H37+T37)</f>
        <v>0</v>
      </c>
      <c r="I36" s="8">
        <f>SUM(I37+U37)</f>
        <v>0</v>
      </c>
      <c r="J36" s="8">
        <f>SUM(J37+V37)</f>
        <v>0</v>
      </c>
      <c r="K36" s="8">
        <f>SUM(K37+W37)</f>
        <v>0</v>
      </c>
      <c r="L36" s="8">
        <f t="shared" si="0"/>
        <v>0</v>
      </c>
    </row>
    <row r="37" spans="1:12">
      <c r="A37" s="3">
        <v>65269</v>
      </c>
      <c r="B37" s="3" t="s">
        <v>6</v>
      </c>
      <c r="C37" s="9"/>
      <c r="D37" s="9"/>
      <c r="E37" s="9"/>
      <c r="F37" s="9"/>
      <c r="G37" s="9">
        <v>161300</v>
      </c>
      <c r="H37" s="9"/>
      <c r="I37" s="9"/>
      <c r="J37" s="9"/>
      <c r="K37" s="9"/>
      <c r="L37" s="8">
        <f t="shared" si="0"/>
        <v>161300</v>
      </c>
    </row>
    <row r="38" spans="1:12">
      <c r="A38" s="4">
        <v>66</v>
      </c>
      <c r="B38" s="4" t="s">
        <v>39</v>
      </c>
      <c r="C38" s="8">
        <f>SUM(C39:C42)</f>
        <v>0</v>
      </c>
      <c r="D38" s="8">
        <f>SUM(D39:D42)</f>
        <v>0</v>
      </c>
      <c r="E38" s="8">
        <f>SUM(E39:E42)</f>
        <v>0</v>
      </c>
      <c r="F38" s="8">
        <f>SUM(F39:F42)</f>
        <v>0</v>
      </c>
      <c r="G38" s="8"/>
      <c r="H38" s="8"/>
      <c r="I38" s="8"/>
      <c r="J38" s="8"/>
      <c r="K38" s="8"/>
      <c r="L38" s="8">
        <f t="shared" si="0"/>
        <v>0</v>
      </c>
    </row>
    <row r="39" spans="1:12">
      <c r="A39" s="3">
        <v>66142</v>
      </c>
      <c r="B39" s="3" t="s">
        <v>184</v>
      </c>
      <c r="C39" s="9"/>
      <c r="D39" s="9"/>
      <c r="E39" s="9"/>
      <c r="F39" s="9"/>
      <c r="G39" s="9"/>
      <c r="H39" s="9"/>
      <c r="I39" s="9"/>
      <c r="J39" s="9"/>
      <c r="K39" s="9"/>
      <c r="L39" s="8">
        <f t="shared" si="0"/>
        <v>0</v>
      </c>
    </row>
    <row r="40" spans="1:12">
      <c r="A40" s="3">
        <v>66151</v>
      </c>
      <c r="B40" s="3" t="s">
        <v>185</v>
      </c>
      <c r="C40" s="9"/>
      <c r="D40" s="9"/>
      <c r="E40" s="9"/>
      <c r="F40" s="9"/>
      <c r="G40" s="9"/>
      <c r="H40" s="9">
        <v>30000</v>
      </c>
      <c r="I40" s="9"/>
      <c r="J40" s="9"/>
      <c r="K40" s="9"/>
      <c r="L40" s="8">
        <f t="shared" si="0"/>
        <v>30000</v>
      </c>
    </row>
    <row r="41" spans="1:12">
      <c r="A41" s="3">
        <v>66314</v>
      </c>
      <c r="B41" s="3" t="s">
        <v>186</v>
      </c>
      <c r="C41" s="9"/>
      <c r="D41" s="9"/>
      <c r="E41" s="9"/>
      <c r="F41" s="9"/>
      <c r="G41" s="9"/>
      <c r="H41" s="9"/>
      <c r="I41" s="9"/>
      <c r="J41" s="9"/>
      <c r="K41" s="9"/>
      <c r="L41" s="8">
        <f t="shared" si="0"/>
        <v>0</v>
      </c>
    </row>
    <row r="42" spans="1:12">
      <c r="A42" s="3">
        <v>66324</v>
      </c>
      <c r="B42" s="3" t="s">
        <v>187</v>
      </c>
      <c r="C42" s="9"/>
      <c r="D42" s="9"/>
      <c r="E42" s="9"/>
      <c r="F42" s="9"/>
      <c r="G42" s="9"/>
      <c r="H42" s="9"/>
      <c r="I42" s="9"/>
      <c r="J42" s="9"/>
      <c r="K42" s="9"/>
      <c r="L42" s="8">
        <f t="shared" si="0"/>
        <v>0</v>
      </c>
    </row>
    <row r="43" spans="1:12">
      <c r="A43" s="4">
        <v>67</v>
      </c>
      <c r="B43" s="4" t="s">
        <v>7</v>
      </c>
      <c r="C43" s="8">
        <f>SUM(C44:C46)</f>
        <v>0</v>
      </c>
      <c r="D43" s="8">
        <v>499726</v>
      </c>
      <c r="E43" s="8">
        <v>360000</v>
      </c>
      <c r="F43" s="8">
        <f t="shared" ref="F43:K43" si="2">SUM(F44:F46)</f>
        <v>0</v>
      </c>
      <c r="G43" s="8">
        <f t="shared" si="2"/>
        <v>0</v>
      </c>
      <c r="H43" s="8">
        <f t="shared" si="2"/>
        <v>0</v>
      </c>
      <c r="I43" s="8">
        <f t="shared" si="2"/>
        <v>0</v>
      </c>
      <c r="J43" s="8">
        <f t="shared" si="2"/>
        <v>0</v>
      </c>
      <c r="K43" s="8">
        <f t="shared" si="2"/>
        <v>0</v>
      </c>
      <c r="L43" s="8">
        <f t="shared" si="0"/>
        <v>859726</v>
      </c>
    </row>
    <row r="44" spans="1:12">
      <c r="A44" s="3">
        <v>67111</v>
      </c>
      <c r="B44" s="3" t="s">
        <v>8</v>
      </c>
      <c r="C44" s="9"/>
      <c r="D44" s="9">
        <v>499726</v>
      </c>
      <c r="E44" s="9">
        <v>340000</v>
      </c>
      <c r="F44" s="9"/>
      <c r="G44" s="9"/>
      <c r="H44" s="9"/>
      <c r="I44" s="9"/>
      <c r="J44" s="9"/>
      <c r="K44" s="9"/>
      <c r="L44" s="8">
        <f t="shared" si="0"/>
        <v>839726</v>
      </c>
    </row>
    <row r="45" spans="1:12">
      <c r="A45" s="3">
        <v>67121</v>
      </c>
      <c r="B45" s="3" t="s">
        <v>40</v>
      </c>
      <c r="C45" s="9"/>
      <c r="D45" s="9"/>
      <c r="E45" s="9">
        <v>20000</v>
      </c>
      <c r="F45" s="9"/>
      <c r="G45" s="9"/>
      <c r="H45" s="9"/>
      <c r="I45" s="9"/>
      <c r="J45" s="9"/>
      <c r="K45" s="9"/>
      <c r="L45" s="8">
        <f t="shared" si="0"/>
        <v>20000</v>
      </c>
    </row>
    <row r="46" spans="1:12">
      <c r="A46" s="3">
        <v>67141</v>
      </c>
      <c r="B46" s="3" t="s">
        <v>188</v>
      </c>
      <c r="C46" s="9"/>
      <c r="D46" s="9"/>
      <c r="E46" s="9"/>
      <c r="F46" s="9"/>
      <c r="G46" s="9"/>
      <c r="H46" s="9"/>
      <c r="I46" s="9"/>
      <c r="J46" s="9"/>
      <c r="K46" s="9"/>
      <c r="L46" s="8">
        <f t="shared" si="0"/>
        <v>0</v>
      </c>
    </row>
    <row r="47" spans="1:12">
      <c r="A47" s="4">
        <v>7</v>
      </c>
      <c r="B47" s="4" t="s">
        <v>42</v>
      </c>
      <c r="C47" s="8">
        <f>SUM(C48+N48)</f>
        <v>0</v>
      </c>
      <c r="D47" s="8"/>
      <c r="E47" s="8"/>
      <c r="F47" s="8">
        <f>SUM(F48+Q48)</f>
        <v>0</v>
      </c>
      <c r="G47" s="8">
        <f>SUM(G48+R48)</f>
        <v>3500</v>
      </c>
      <c r="H47" s="8">
        <f>SUM(H48+S48)</f>
        <v>0</v>
      </c>
      <c r="I47" s="8">
        <f>SUM(I48+T48)</f>
        <v>0</v>
      </c>
      <c r="J47" s="8"/>
      <c r="K47" s="8">
        <f>SUM(K48+V48)</f>
        <v>0</v>
      </c>
      <c r="L47" s="8">
        <f t="shared" si="0"/>
        <v>3500</v>
      </c>
    </row>
    <row r="48" spans="1:12">
      <c r="A48" s="4">
        <v>72</v>
      </c>
      <c r="B48" s="4" t="s">
        <v>55</v>
      </c>
      <c r="C48" s="8">
        <f>SUM(C49:C51)</f>
        <v>0</v>
      </c>
      <c r="D48" s="8"/>
      <c r="E48" s="8"/>
      <c r="F48" s="8">
        <f t="shared" ref="F48:K48" si="3">SUM(F49:F51)</f>
        <v>0</v>
      </c>
      <c r="G48" s="8">
        <f t="shared" si="3"/>
        <v>3500</v>
      </c>
      <c r="H48" s="8">
        <f t="shared" si="3"/>
        <v>0</v>
      </c>
      <c r="I48" s="8">
        <f t="shared" si="3"/>
        <v>0</v>
      </c>
      <c r="J48" s="8"/>
      <c r="K48" s="8">
        <f t="shared" si="3"/>
        <v>0</v>
      </c>
      <c r="L48" s="8">
        <f t="shared" si="0"/>
        <v>3500</v>
      </c>
    </row>
    <row r="49" spans="1:12">
      <c r="A49" s="3">
        <v>72129</v>
      </c>
      <c r="B49" s="3" t="s">
        <v>189</v>
      </c>
      <c r="C49" s="9"/>
      <c r="D49" s="9"/>
      <c r="E49" s="9"/>
      <c r="F49" s="9"/>
      <c r="G49" s="9">
        <v>3500</v>
      </c>
      <c r="H49" s="9"/>
      <c r="I49" s="9"/>
      <c r="J49" s="9"/>
      <c r="K49" s="9"/>
      <c r="L49" s="8">
        <f t="shared" si="0"/>
        <v>3500</v>
      </c>
    </row>
    <row r="50" spans="1:12">
      <c r="A50" s="3">
        <v>72273</v>
      </c>
      <c r="B50" s="3" t="s">
        <v>190</v>
      </c>
      <c r="C50" s="9"/>
      <c r="D50" s="9"/>
      <c r="E50" s="9"/>
      <c r="F50" s="9"/>
      <c r="G50" s="9"/>
      <c r="H50" s="9"/>
      <c r="I50" s="9"/>
      <c r="J50" s="9"/>
      <c r="K50" s="9"/>
      <c r="L50" s="8">
        <f t="shared" si="0"/>
        <v>0</v>
      </c>
    </row>
    <row r="51" spans="1:12">
      <c r="A51" s="3">
        <v>72319</v>
      </c>
      <c r="B51" s="3" t="s">
        <v>191</v>
      </c>
      <c r="C51" s="9"/>
      <c r="D51" s="9"/>
      <c r="E51" s="9"/>
      <c r="F51" s="9"/>
      <c r="G51" s="9"/>
      <c r="H51" s="9"/>
      <c r="I51" s="9"/>
      <c r="J51" s="9"/>
      <c r="K51" s="9"/>
      <c r="L51" s="8">
        <f t="shared" si="0"/>
        <v>0</v>
      </c>
    </row>
    <row r="52" spans="1:12">
      <c r="A52" s="4">
        <v>8</v>
      </c>
      <c r="B52" s="4" t="s">
        <v>192</v>
      </c>
      <c r="C52" s="8">
        <f t="shared" ref="C52:K52" si="4">SUM(C53+O53)</f>
        <v>0</v>
      </c>
      <c r="D52" s="8">
        <f t="shared" si="4"/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0"/>
        <v>0</v>
      </c>
    </row>
    <row r="53" spans="1:12">
      <c r="A53" s="4">
        <v>84</v>
      </c>
      <c r="B53" s="4" t="s">
        <v>193</v>
      </c>
      <c r="C53" s="8">
        <f t="shared" ref="C53:K53" si="5">SUM(C54+N54)</f>
        <v>0</v>
      </c>
      <c r="D53" s="8">
        <f t="shared" si="5"/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0"/>
        <v>0</v>
      </c>
    </row>
    <row r="54" spans="1:12">
      <c r="A54" s="3">
        <v>84221</v>
      </c>
      <c r="B54" s="3" t="s">
        <v>194</v>
      </c>
      <c r="C54" s="9"/>
      <c r="D54" s="9"/>
      <c r="E54" s="9"/>
      <c r="F54" s="9"/>
      <c r="G54" s="9"/>
      <c r="H54" s="9"/>
      <c r="I54" s="9"/>
      <c r="J54" s="9"/>
      <c r="K54" s="9"/>
      <c r="L54" s="8">
        <f t="shared" si="0"/>
        <v>0</v>
      </c>
    </row>
    <row r="55" spans="1:12">
      <c r="A55" s="3"/>
      <c r="B55" s="3"/>
      <c r="C55" s="9"/>
      <c r="D55" s="9"/>
      <c r="E55" s="9"/>
      <c r="F55" s="9"/>
      <c r="G55" s="9"/>
      <c r="H55" s="9"/>
      <c r="I55" s="9"/>
      <c r="J55" s="9"/>
      <c r="K55" s="9"/>
      <c r="L55" s="8">
        <f t="shared" si="0"/>
        <v>0</v>
      </c>
    </row>
    <row r="56" spans="1:12">
      <c r="A56" s="3"/>
      <c r="B56" s="4" t="s">
        <v>53</v>
      </c>
      <c r="C56" s="8">
        <v>2308000</v>
      </c>
      <c r="D56" s="8">
        <v>499726</v>
      </c>
      <c r="E56" s="8">
        <v>360000</v>
      </c>
      <c r="F56" s="8">
        <v>80000</v>
      </c>
      <c r="G56" s="8">
        <v>165000</v>
      </c>
      <c r="H56" s="8">
        <v>30000</v>
      </c>
      <c r="I56" s="8">
        <f>SUM(I5+I47+I52)</f>
        <v>0</v>
      </c>
      <c r="J56" s="8">
        <v>0</v>
      </c>
      <c r="K56" s="8">
        <f>SUM(K5+K47+K52)</f>
        <v>0</v>
      </c>
      <c r="L56" s="8">
        <f t="shared" si="0"/>
        <v>3442726</v>
      </c>
    </row>
    <row r="60" spans="1:12">
      <c r="B60" t="s">
        <v>210</v>
      </c>
    </row>
    <row r="61" spans="1:12">
      <c r="B61" t="s">
        <v>211</v>
      </c>
    </row>
  </sheetData>
  <mergeCells count="2">
    <mergeCell ref="C1:K1"/>
    <mergeCell ref="C2:E2"/>
  </mergeCells>
  <pageMargins left="0.7" right="0.7" top="0.75" bottom="0.75" header="0.3" footer="0.3"/>
  <pageSetup paperSize="9" scale="93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RASHODI</vt:lpstr>
      <vt:lpstr>PRIHODI</vt:lpstr>
      <vt:lpstr>RASHODI!Print_Area</vt:lpstr>
      <vt:lpstr>RASHODI!Print_Titles</vt:lpstr>
    </vt:vector>
  </TitlesOfParts>
  <Company>PC1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Dano</cp:lastModifiedBy>
  <cp:lastPrinted>2018-11-20T06:47:35Z</cp:lastPrinted>
  <dcterms:created xsi:type="dcterms:W3CDTF">2011-09-21T19:59:38Z</dcterms:created>
  <dcterms:modified xsi:type="dcterms:W3CDTF">2019-01-01T11:40:44Z</dcterms:modified>
</cp:coreProperties>
</file>